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quel2\c raquel2\RAQUEL\ATM Indicadors  mobilitat i conjuntura\Lliuraments\CAT - 2Q 2017\"/>
    </mc:Choice>
  </mc:AlternateContent>
  <bookViews>
    <workbookView xWindow="0" yWindow="0" windowWidth="21600" windowHeight="9735" tabRatio="766"/>
  </bookViews>
  <sheets>
    <sheet name="Índex" sheetId="104" r:id="rId1"/>
    <sheet name="PRODUCTE INTERIOR BRUT" sheetId="105" r:id="rId2"/>
    <sheet name="DEMOGRAFIA I MERCAT LABORAL" sheetId="106" r:id="rId3"/>
    <sheet name="IPC" sheetId="107" r:id="rId4"/>
    <sheet name="PREUS DELS CARBURANTS" sheetId="108" r:id="rId5"/>
    <sheet name="CONSUM I EMISSIONS CARBURANTS" sheetId="109" r:id="rId6"/>
    <sheet name="MATRICULACIÓ VEHICLES" sheetId="110" r:id="rId7"/>
    <sheet name="MATRICULACIÓ PER COMBUSTIBLE" sheetId="125" r:id="rId8"/>
    <sheet name="ALTRES INDICADORS" sheetId="111" r:id="rId9"/>
    <sheet name="AUTOPISTES PEATGE" sheetId="112" r:id="rId10"/>
    <sheet name="VIES LLIURES DE PEATGE" sheetId="113" r:id="rId11"/>
    <sheet name="TPC" sheetId="114" r:id="rId12"/>
    <sheet name="ATM Àrea de BCN" sheetId="116" r:id="rId13"/>
    <sheet name="Resta ATM's" sheetId="117" r:id="rId14"/>
    <sheet name="TRÀNSIT LLARGA DISTÀNCIA" sheetId="118" r:id="rId15"/>
    <sheet name="MOBILITAT GRÀFIC 1" sheetId="119" r:id="rId16"/>
    <sheet name="MOBILITAT GRÀFIC 2" sheetId="120" r:id="rId17"/>
    <sheet name="MERCADERIES VEHICLES PESANTS" sheetId="121" r:id="rId18"/>
    <sheet name="MERCADERIES FFCC, PORTS I AERO" sheetId="122" r:id="rId19"/>
    <sheet name="MOBILITAT MERCADERIES GRÀFIC 1" sheetId="123" r:id="rId20"/>
    <sheet name="SÍNTESI" sheetId="124" r:id="rId21"/>
    <sheet name="FITXES INDICADORS CAT" sheetId="79" r:id="rId22"/>
    <sheet name="Hipoteques GIR" sheetId="57" state="hidden" r:id="rId23"/>
    <sheet name="Hipoteques LLE" sheetId="58" state="hidden" r:id="rId24"/>
    <sheet name="Hipoteques TAR" sheetId="59" state="hidden" r:id="rId25"/>
  </sheets>
  <definedNames>
    <definedName name="_xlnm.Print_Area" localSheetId="21">'FITXES INDICADORS CAT'!$A$5:$G$35</definedName>
  </definedNames>
  <calcPr calcId="152511"/>
</workbook>
</file>

<file path=xl/calcChain.xml><?xml version="1.0" encoding="utf-8"?>
<calcChain xmlns="http://schemas.openxmlformats.org/spreadsheetml/2006/main">
  <c r="G35" i="124" l="1"/>
  <c r="G34" i="124"/>
  <c r="G33" i="124"/>
  <c r="G32" i="124"/>
  <c r="G29" i="124"/>
  <c r="G28" i="124"/>
  <c r="G27" i="124"/>
  <c r="G26" i="124"/>
  <c r="G24" i="124"/>
  <c r="G23" i="124"/>
  <c r="G22" i="124"/>
  <c r="G21" i="124"/>
  <c r="G20" i="124"/>
  <c r="G19" i="124"/>
  <c r="G17" i="124"/>
  <c r="G16" i="124"/>
  <c r="G15" i="124"/>
  <c r="G13" i="124"/>
  <c r="G12" i="124"/>
  <c r="G11" i="124"/>
  <c r="J21" i="122"/>
  <c r="J20" i="122"/>
  <c r="J19" i="122"/>
  <c r="J18" i="122"/>
  <c r="J17" i="122"/>
  <c r="J16" i="122"/>
  <c r="J14" i="122"/>
  <c r="J13" i="122"/>
  <c r="J12" i="122"/>
  <c r="J11" i="122"/>
  <c r="J10" i="122"/>
  <c r="J27" i="121"/>
  <c r="J23" i="121"/>
  <c r="J19" i="121"/>
  <c r="J15" i="121"/>
  <c r="J11" i="121"/>
  <c r="J29" i="121"/>
  <c r="J28" i="121"/>
  <c r="J26" i="121"/>
  <c r="J25" i="121"/>
  <c r="J24" i="121"/>
  <c r="J22" i="121"/>
  <c r="J21" i="121"/>
  <c r="J20" i="121"/>
  <c r="J18" i="121"/>
  <c r="J17" i="121"/>
  <c r="J16" i="121"/>
  <c r="J14" i="121"/>
  <c r="J13" i="121"/>
  <c r="J12" i="121"/>
  <c r="J10" i="121"/>
  <c r="J21" i="118"/>
  <c r="J14" i="118"/>
  <c r="J13" i="118"/>
  <c r="J12" i="118"/>
  <c r="J11" i="118"/>
  <c r="J10" i="118"/>
  <c r="J29" i="117"/>
  <c r="J28" i="117"/>
  <c r="J27" i="117"/>
  <c r="J26" i="117"/>
  <c r="J21" i="117"/>
  <c r="J20" i="117"/>
  <c r="J19" i="117"/>
  <c r="J18" i="117"/>
  <c r="J13" i="117"/>
  <c r="J12" i="117"/>
  <c r="J11" i="117"/>
  <c r="J10" i="117"/>
  <c r="J26" i="116"/>
  <c r="J25" i="116"/>
  <c r="J24" i="116"/>
  <c r="J20" i="116"/>
  <c r="J19" i="116"/>
  <c r="J18" i="116"/>
  <c r="J17" i="116"/>
  <c r="J16" i="116"/>
  <c r="J15" i="116"/>
  <c r="J14" i="116"/>
  <c r="J13" i="116"/>
  <c r="J12" i="116"/>
  <c r="J11" i="116"/>
  <c r="J10" i="116"/>
  <c r="J15" i="114"/>
  <c r="J13" i="114"/>
  <c r="J12" i="114"/>
  <c r="J10" i="114"/>
  <c r="J18" i="113"/>
  <c r="J17" i="113"/>
  <c r="J16" i="113"/>
  <c r="J15" i="113"/>
  <c r="J14" i="113"/>
  <c r="J13" i="113"/>
  <c r="J12" i="113"/>
  <c r="J11" i="113"/>
  <c r="J10" i="113"/>
  <c r="J22" i="112"/>
  <c r="J21" i="112"/>
  <c r="J20" i="112"/>
  <c r="J19" i="112"/>
  <c r="J18" i="112"/>
  <c r="J17" i="112"/>
  <c r="J16" i="112"/>
  <c r="J15" i="112"/>
  <c r="J14" i="112"/>
  <c r="J13" i="112"/>
  <c r="J12" i="112"/>
  <c r="J11" i="112"/>
  <c r="J10" i="112"/>
  <c r="J17" i="114" l="1"/>
  <c r="J11" i="114"/>
  <c r="J12" i="111"/>
  <c r="J11" i="111"/>
  <c r="J10" i="111"/>
  <c r="E16" i="125"/>
  <c r="D16" i="125"/>
  <c r="J15" i="125"/>
  <c r="J14" i="125"/>
  <c r="J13" i="125"/>
  <c r="J12" i="125"/>
  <c r="J11" i="125"/>
  <c r="J10" i="125"/>
  <c r="E15" i="110"/>
  <c r="G15" i="110" s="1"/>
  <c r="J15" i="110" s="1"/>
  <c r="D15" i="110"/>
  <c r="F15" i="110" s="1"/>
  <c r="J14" i="110"/>
  <c r="G14" i="110"/>
  <c r="F14" i="110"/>
  <c r="G13" i="110"/>
  <c r="J13" i="110" s="1"/>
  <c r="F13" i="110"/>
  <c r="J12" i="110"/>
  <c r="G12" i="110"/>
  <c r="F12" i="110"/>
  <c r="G11" i="110"/>
  <c r="J11" i="110" s="1"/>
  <c r="F11" i="110"/>
  <c r="J10" i="110"/>
  <c r="G10" i="110"/>
  <c r="F10" i="110"/>
  <c r="J13" i="109"/>
  <c r="J12" i="109"/>
  <c r="J11" i="109"/>
  <c r="J10" i="109"/>
  <c r="J17" i="108"/>
  <c r="J16" i="108"/>
  <c r="J11" i="108"/>
  <c r="J10" i="108"/>
  <c r="J13" i="107"/>
  <c r="J12" i="107"/>
  <c r="J11" i="107"/>
  <c r="J10" i="107"/>
  <c r="J15" i="106"/>
  <c r="J14" i="106"/>
  <c r="J13" i="106"/>
  <c r="J12" i="106"/>
  <c r="G10" i="106"/>
  <c r="F10" i="106"/>
  <c r="F16" i="125" l="1"/>
  <c r="G16" i="125"/>
  <c r="J16" i="125" s="1"/>
  <c r="J28" i="116"/>
  <c r="J42" i="59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G35" i="59"/>
  <c r="F35" i="59"/>
  <c r="E35" i="59"/>
  <c r="D35" i="59"/>
  <c r="C35" i="59"/>
  <c r="J34" i="59"/>
  <c r="I34" i="59"/>
  <c r="L34" i="59" s="1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 s="1"/>
  <c r="H25" i="59"/>
  <c r="G25" i="59"/>
  <c r="M25" i="59" s="1"/>
  <c r="F25" i="59"/>
  <c r="N25" i="59" s="1"/>
  <c r="E25" i="59"/>
  <c r="D25" i="59"/>
  <c r="C25" i="59"/>
  <c r="J22" i="59"/>
  <c r="I22" i="59"/>
  <c r="H22" i="59"/>
  <c r="L22" i="59" s="1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N11" i="59"/>
  <c r="M11" i="59"/>
  <c r="L11" i="59"/>
  <c r="K11" i="59"/>
  <c r="AC10" i="59"/>
  <c r="AC11" i="59" s="1"/>
  <c r="AC12" i="59" s="1"/>
  <c r="AC13" i="59" s="1"/>
  <c r="AC14" i="59" s="1"/>
  <c r="AC15" i="59" s="1"/>
  <c r="AC16" i="59" s="1"/>
  <c r="AC17" i="59" s="1"/>
  <c r="AA10" i="59"/>
  <c r="Y10" i="59"/>
  <c r="Y11" i="59" s="1"/>
  <c r="Y12" i="59" s="1"/>
  <c r="W10" i="59"/>
  <c r="U10" i="59"/>
  <c r="X10" i="59" s="1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M36" i="58" s="1"/>
  <c r="H36" i="58"/>
  <c r="L36" i="58" s="1"/>
  <c r="G36" i="58"/>
  <c r="F36" i="58"/>
  <c r="E36" i="58"/>
  <c r="D36" i="58"/>
  <c r="C36" i="58"/>
  <c r="J35" i="58"/>
  <c r="K35" i="58" s="1"/>
  <c r="I35" i="58"/>
  <c r="H35" i="58"/>
  <c r="G35" i="58"/>
  <c r="F35" i="58"/>
  <c r="N35" i="58" s="1"/>
  <c r="E35" i="58"/>
  <c r="D35" i="58"/>
  <c r="C35" i="58"/>
  <c r="J34" i="58"/>
  <c r="P39" i="58" s="1"/>
  <c r="I34" i="58"/>
  <c r="H34" i="58"/>
  <c r="G34" i="58"/>
  <c r="M34" i="58"/>
  <c r="F34" i="58"/>
  <c r="N34" i="58" s="1"/>
  <c r="E34" i="58"/>
  <c r="D34" i="58"/>
  <c r="C34" i="58"/>
  <c r="J32" i="58"/>
  <c r="I32" i="58"/>
  <c r="H32" i="58"/>
  <c r="G32" i="58"/>
  <c r="F32" i="58"/>
  <c r="E32" i="58"/>
  <c r="D32" i="58"/>
  <c r="C32" i="58"/>
  <c r="J31" i="58"/>
  <c r="I31" i="58"/>
  <c r="K31" i="58" s="1"/>
  <c r="H31" i="58"/>
  <c r="G31" i="58"/>
  <c r="F31" i="58"/>
  <c r="E31" i="58"/>
  <c r="D31" i="58"/>
  <c r="P31" i="58" s="1"/>
  <c r="C31" i="58"/>
  <c r="J30" i="58"/>
  <c r="I30" i="58"/>
  <c r="H30" i="58"/>
  <c r="G30" i="58"/>
  <c r="F30" i="58"/>
  <c r="E30" i="58"/>
  <c r="D30" i="58"/>
  <c r="C30" i="58"/>
  <c r="P30" i="58" s="1"/>
  <c r="J28" i="58"/>
  <c r="I28" i="58"/>
  <c r="H28" i="58"/>
  <c r="G28" i="58"/>
  <c r="F28" i="58"/>
  <c r="N28" i="58"/>
  <c r="E28" i="58"/>
  <c r="D28" i="58"/>
  <c r="C28" i="58"/>
  <c r="J27" i="58"/>
  <c r="I27" i="58"/>
  <c r="H27" i="58"/>
  <c r="G27" i="58"/>
  <c r="F27" i="58"/>
  <c r="N27" i="58" s="1"/>
  <c r="E27" i="58"/>
  <c r="D27" i="58"/>
  <c r="C27" i="58"/>
  <c r="J26" i="58"/>
  <c r="K26" i="58" s="1"/>
  <c r="I26" i="58"/>
  <c r="H26" i="58"/>
  <c r="G26" i="58"/>
  <c r="F26" i="58"/>
  <c r="E26" i="58"/>
  <c r="D26" i="58"/>
  <c r="C26" i="58"/>
  <c r="J25" i="58"/>
  <c r="I25" i="58"/>
  <c r="H25" i="58"/>
  <c r="G25" i="58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N11" i="58"/>
  <c r="M11" i="58"/>
  <c r="L11" i="58"/>
  <c r="K11" i="58"/>
  <c r="AC10" i="58"/>
  <c r="AA10" i="58"/>
  <c r="Y10" i="58"/>
  <c r="W10" i="58"/>
  <c r="Z10" i="58" s="1"/>
  <c r="U10" i="58"/>
  <c r="U11" i="58" s="1"/>
  <c r="V11" i="58" s="1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 s="1"/>
  <c r="I36" i="57"/>
  <c r="H36" i="57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H34" i="57"/>
  <c r="G34" i="57"/>
  <c r="F34" i="57"/>
  <c r="N34" i="57" s="1"/>
  <c r="E34" i="57"/>
  <c r="D34" i="57"/>
  <c r="C34" i="57"/>
  <c r="P39" i="57" s="1"/>
  <c r="J32" i="57"/>
  <c r="I32" i="57"/>
  <c r="H32" i="57"/>
  <c r="G32" i="57"/>
  <c r="F32" i="57"/>
  <c r="E32" i="57"/>
  <c r="D32" i="57"/>
  <c r="C32" i="57"/>
  <c r="J31" i="57"/>
  <c r="I31" i="57"/>
  <c r="H31" i="57"/>
  <c r="G31" i="57"/>
  <c r="F31" i="57"/>
  <c r="E31" i="57"/>
  <c r="D31" i="57"/>
  <c r="P31" i="57" s="1"/>
  <c r="C31" i="57"/>
  <c r="J30" i="57"/>
  <c r="I30" i="57"/>
  <c r="K30" i="57" s="1"/>
  <c r="H30" i="57"/>
  <c r="G30" i="57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H27" i="57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 s="1"/>
  <c r="H25" i="57"/>
  <c r="G25" i="57"/>
  <c r="M25" i="57" s="1"/>
  <c r="F25" i="57"/>
  <c r="E25" i="57"/>
  <c r="D25" i="57"/>
  <c r="C25" i="57"/>
  <c r="J22" i="57"/>
  <c r="I22" i="57"/>
  <c r="H22" i="57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U13" i="57" s="1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Z11" i="57" s="1"/>
  <c r="W10" i="57"/>
  <c r="X10" i="57" s="1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S10" i="57" s="1"/>
  <c r="N10" i="57"/>
  <c r="M10" i="57"/>
  <c r="L10" i="57"/>
  <c r="K10" i="57"/>
  <c r="Q13" i="58"/>
  <c r="W11" i="59"/>
  <c r="Y13" i="59"/>
  <c r="W11" i="57"/>
  <c r="X11" i="57" s="1"/>
  <c r="V10" i="58"/>
  <c r="AA11" i="59"/>
  <c r="AB10" i="59"/>
  <c r="AA11" i="57"/>
  <c r="AB10" i="57"/>
  <c r="Y11" i="58"/>
  <c r="Y12" i="57"/>
  <c r="M30" i="57"/>
  <c r="M36" i="57"/>
  <c r="L30" i="59"/>
  <c r="V10" i="57"/>
  <c r="P35" i="58"/>
  <c r="K32" i="58"/>
  <c r="Z10" i="59"/>
  <c r="Q11" i="59"/>
  <c r="M26" i="59"/>
  <c r="M28" i="59"/>
  <c r="N35" i="59"/>
  <c r="AC11" i="58"/>
  <c r="AC12" i="58" s="1"/>
  <c r="AD10" i="58"/>
  <c r="L22" i="58"/>
  <c r="M28" i="58"/>
  <c r="Q11" i="57"/>
  <c r="Q12" i="57" s="1"/>
  <c r="L26" i="59"/>
  <c r="L28" i="59"/>
  <c r="AA12" i="57"/>
  <c r="Q14" i="58"/>
  <c r="Q15" i="58" s="1"/>
  <c r="Q16" i="58" s="1"/>
  <c r="W12" i="59"/>
  <c r="V11" i="57"/>
  <c r="W12" i="57"/>
  <c r="Z12" i="59"/>
  <c r="S12" i="57" l="1"/>
  <c r="Q13" i="57"/>
  <c r="W11" i="58"/>
  <c r="W12" i="58" s="1"/>
  <c r="W13" i="58" s="1"/>
  <c r="X10" i="58"/>
  <c r="L31" i="58"/>
  <c r="X11" i="59"/>
  <c r="K27" i="57"/>
  <c r="M27" i="58"/>
  <c r="L28" i="58"/>
  <c r="L35" i="59"/>
  <c r="V12" i="57"/>
  <c r="Y12" i="58"/>
  <c r="S11" i="57"/>
  <c r="AD10" i="59"/>
  <c r="Z10" i="57"/>
  <c r="AB11" i="57"/>
  <c r="L22" i="57"/>
  <c r="L25" i="57"/>
  <c r="N30" i="57"/>
  <c r="P35" i="57"/>
  <c r="K32" i="57"/>
  <c r="L36" i="57"/>
  <c r="M25" i="58"/>
  <c r="K28" i="58"/>
  <c r="U11" i="59"/>
  <c r="K22" i="59"/>
  <c r="L25" i="59"/>
  <c r="V10" i="59"/>
  <c r="M31" i="58"/>
  <c r="M26" i="58"/>
  <c r="M27" i="57"/>
  <c r="K22" i="57"/>
  <c r="L27" i="57"/>
  <c r="L30" i="57"/>
  <c r="K34" i="57"/>
  <c r="L26" i="58"/>
  <c r="M30" i="59"/>
  <c r="U12" i="58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AC18" i="59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U12" i="59" l="1"/>
  <c r="V11" i="59"/>
  <c r="Z11" i="58"/>
  <c r="Q14" i="57"/>
  <c r="S13" i="57"/>
  <c r="Y13" i="58"/>
  <c r="Z12" i="58"/>
  <c r="R12" i="58"/>
  <c r="S11" i="58"/>
  <c r="AC12" i="57"/>
  <c r="AD11" i="57"/>
  <c r="W14" i="57"/>
  <c r="X13" i="57"/>
  <c r="AA12" i="58"/>
  <c r="AB11" i="58"/>
  <c r="AD11" i="58"/>
  <c r="Y15" i="59"/>
  <c r="W14" i="59"/>
  <c r="Z13" i="59"/>
  <c r="V12" i="59"/>
  <c r="S12" i="59"/>
  <c r="Q13" i="59"/>
  <c r="U15" i="57"/>
  <c r="X14" i="58"/>
  <c r="W15" i="58"/>
  <c r="V14" i="58"/>
  <c r="U15" i="58"/>
  <c r="Y14" i="57"/>
  <c r="Z13" i="57"/>
  <c r="AC19" i="59"/>
  <c r="AB13" i="57"/>
  <c r="AA14" i="57"/>
  <c r="AC14" i="58"/>
  <c r="Q18" i="58"/>
  <c r="AB12" i="59"/>
  <c r="AA13" i="59"/>
  <c r="AD12" i="59"/>
  <c r="Q15" i="57" l="1"/>
  <c r="S14" i="57"/>
  <c r="Z13" i="58"/>
  <c r="Y14" i="58"/>
  <c r="V14" i="57"/>
  <c r="U13" i="59"/>
  <c r="X12" i="59"/>
  <c r="R13" i="58"/>
  <c r="S12" i="58"/>
  <c r="V15" i="58"/>
  <c r="U16" i="58"/>
  <c r="W15" i="59"/>
  <c r="Z15" i="59" s="1"/>
  <c r="AB12" i="58"/>
  <c r="AA13" i="58"/>
  <c r="AD12" i="58"/>
  <c r="X14" i="57"/>
  <c r="W15" i="57"/>
  <c r="AD13" i="59"/>
  <c r="AB13" i="59"/>
  <c r="AA14" i="59"/>
  <c r="V13" i="59"/>
  <c r="S13" i="59"/>
  <c r="Q14" i="59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Y16" i="59"/>
  <c r="AC13" i="57"/>
  <c r="AD12" i="57"/>
  <c r="Y15" i="58" l="1"/>
  <c r="Z14" i="58"/>
  <c r="U14" i="59"/>
  <c r="X13" i="59"/>
  <c r="Q16" i="57"/>
  <c r="V16" i="57" s="1"/>
  <c r="S15" i="57"/>
  <c r="S13" i="58"/>
  <c r="R14" i="58"/>
  <c r="U17" i="57"/>
  <c r="Z15" i="57"/>
  <c r="Y16" i="57"/>
  <c r="Q20" i="58"/>
  <c r="X16" i="58"/>
  <c r="W17" i="58"/>
  <c r="AB14" i="59"/>
  <c r="AA15" i="59"/>
  <c r="AD14" i="59"/>
  <c r="AB13" i="58"/>
  <c r="AA14" i="58"/>
  <c r="AD13" i="58"/>
  <c r="W16" i="59"/>
  <c r="Z16" i="59" s="1"/>
  <c r="U17" i="58"/>
  <c r="V16" i="58"/>
  <c r="AC16" i="58"/>
  <c r="AC14" i="57"/>
  <c r="AD13" i="57"/>
  <c r="Y17" i="59"/>
  <c r="X15" i="57"/>
  <c r="W16" i="57"/>
  <c r="AB15" i="57"/>
  <c r="AA16" i="57"/>
  <c r="AC21" i="59"/>
  <c r="S14" i="59"/>
  <c r="Q15" i="59"/>
  <c r="V14" i="59"/>
  <c r="U15" i="59" l="1"/>
  <c r="X14" i="59"/>
  <c r="S16" i="57"/>
  <c r="Q17" i="57"/>
  <c r="Y16" i="58"/>
  <c r="Z15" i="58"/>
  <c r="S14" i="58"/>
  <c r="R15" i="58"/>
  <c r="S15" i="59"/>
  <c r="Q16" i="59"/>
  <c r="V15" i="59"/>
  <c r="X16" i="57"/>
  <c r="W17" i="57"/>
  <c r="AC15" i="57"/>
  <c r="AD14" i="57"/>
  <c r="X17" i="58"/>
  <c r="W18" i="58"/>
  <c r="U18" i="57"/>
  <c r="V17" i="58"/>
  <c r="U18" i="58"/>
  <c r="Y17" i="57"/>
  <c r="Z16" i="57"/>
  <c r="AB16" i="57"/>
  <c r="AA17" i="57"/>
  <c r="Y18" i="59"/>
  <c r="AC17" i="58"/>
  <c r="AB14" i="58"/>
  <c r="AA15" i="58"/>
  <c r="AD14" i="58"/>
  <c r="W17" i="59"/>
  <c r="Z17" i="59" s="1"/>
  <c r="AA16" i="59"/>
  <c r="AB15" i="59"/>
  <c r="AD15" i="59"/>
  <c r="Q21" i="58"/>
  <c r="Q18" i="57" l="1"/>
  <c r="S17" i="57"/>
  <c r="V17" i="57"/>
  <c r="Y17" i="58"/>
  <c r="Z16" i="58"/>
  <c r="U16" i="59"/>
  <c r="X15" i="59"/>
  <c r="S15" i="58"/>
  <c r="R16" i="58"/>
  <c r="AC18" i="58"/>
  <c r="AA18" i="57"/>
  <c r="AB17" i="57"/>
  <c r="U19" i="58"/>
  <c r="V18" i="58"/>
  <c r="Y18" i="57"/>
  <c r="Z17" i="57"/>
  <c r="W18" i="59"/>
  <c r="Z18" i="59" s="1"/>
  <c r="W19" i="58"/>
  <c r="X18" i="58"/>
  <c r="AB16" i="59"/>
  <c r="AA17" i="59"/>
  <c r="AD16" i="59"/>
  <c r="Y19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U17" i="59" l="1"/>
  <c r="X16" i="59"/>
  <c r="Z17" i="58"/>
  <c r="Y18" i="58"/>
  <c r="S18" i="57"/>
  <c r="Q19" i="57"/>
  <c r="R17" i="58"/>
  <c r="S16" i="58"/>
  <c r="S17" i="59"/>
  <c r="Q18" i="59"/>
  <c r="V17" i="59"/>
  <c r="W20" i="58"/>
  <c r="X19" i="58"/>
  <c r="W19" i="59"/>
  <c r="U20" i="58"/>
  <c r="V19" i="58"/>
  <c r="X18" i="57"/>
  <c r="W19" i="57"/>
  <c r="Y20" i="59"/>
  <c r="Z19" i="59"/>
  <c r="AC19" i="58"/>
  <c r="AB16" i="58"/>
  <c r="AA17" i="58"/>
  <c r="AD16" i="58"/>
  <c r="AA18" i="59"/>
  <c r="AB17" i="59"/>
  <c r="AD17" i="59"/>
  <c r="Z18" i="57"/>
  <c r="Y19" i="57"/>
  <c r="AC17" i="57"/>
  <c r="AD16" i="57"/>
  <c r="V19" i="57"/>
  <c r="U20" i="57"/>
  <c r="AA19" i="57"/>
  <c r="AB18" i="57"/>
  <c r="Q20" i="57" l="1"/>
  <c r="S19" i="57"/>
  <c r="Z18" i="58"/>
  <c r="Y19" i="58"/>
  <c r="U18" i="59"/>
  <c r="X17" i="59"/>
  <c r="S17" i="58"/>
  <c r="R18" i="58"/>
  <c r="U21" i="57"/>
  <c r="V20" i="57"/>
  <c r="AD17" i="57"/>
  <c r="AC18" i="57"/>
  <c r="AB18" i="59"/>
  <c r="AA19" i="59"/>
  <c r="AD18" i="59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0" i="58"/>
  <c r="Y21" i="59"/>
  <c r="W20" i="59"/>
  <c r="Q19" i="59"/>
  <c r="S18" i="59"/>
  <c r="V18" i="59"/>
  <c r="Y20" i="58" l="1"/>
  <c r="Z19" i="58"/>
  <c r="X21" i="58"/>
  <c r="U19" i="59"/>
  <c r="X18" i="59"/>
  <c r="S20" i="57"/>
  <c r="Q21" i="57"/>
  <c r="S21" i="57" s="1"/>
  <c r="R19" i="58"/>
  <c r="S18" i="58"/>
  <c r="S19" i="59"/>
  <c r="Q20" i="59"/>
  <c r="V19" i="59"/>
  <c r="W21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0" i="57"/>
  <c r="AA20" i="59"/>
  <c r="AB19" i="59"/>
  <c r="AD19" i="59"/>
  <c r="AC21" i="58"/>
  <c r="Z21" i="57" l="1"/>
  <c r="V21" i="57"/>
  <c r="U20" i="59"/>
  <c r="X19" i="59"/>
  <c r="Y21" i="58"/>
  <c r="Z21" i="58" s="1"/>
  <c r="Z20" i="58"/>
  <c r="S19" i="58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U21" i="59" l="1"/>
  <c r="X21" i="59" s="1"/>
  <c r="X20" i="59"/>
  <c r="S20" i="58"/>
  <c r="R21" i="58"/>
  <c r="S21" i="58" s="1"/>
  <c r="S21" i="59"/>
  <c r="AB20" i="58"/>
  <c r="AA21" i="58"/>
  <c r="AD20" i="58"/>
  <c r="AB21" i="59"/>
  <c r="AD21" i="59"/>
  <c r="AD20" i="57"/>
  <c r="AC21" i="57"/>
  <c r="AD21" i="57" s="1"/>
  <c r="V21" i="59" l="1"/>
  <c r="AB21" i="58"/>
  <c r="AD21" i="58"/>
</calcChain>
</file>

<file path=xl/sharedStrings.xml><?xml version="1.0" encoding="utf-8"?>
<sst xmlns="http://schemas.openxmlformats.org/spreadsheetml/2006/main" count="1240" uniqueCount="397">
  <si>
    <t>TOTAL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</si>
  <si>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</si>
  <si>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</si>
  <si>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</si>
  <si>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</si>
  <si>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</si>
  <si>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</si>
  <si>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</si>
  <si>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</si>
  <si>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</si>
  <si>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</si>
  <si>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</si>
  <si>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</si>
  <si>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</si>
  <si>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</si>
  <si>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</si>
  <si>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</si>
  <si>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</si>
  <si>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</si>
  <si>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</si>
  <si>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</si>
  <si>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Transport Públic (Mviatges)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</si>
  <si>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</si>
  <si>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</si>
  <si>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</si>
  <si>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</si>
  <si>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</si>
  <si>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</si>
  <si>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</si>
  <si>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</si>
  <si>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</si>
  <si>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</si>
  <si>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</si>
  <si>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</si>
  <si>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</si>
  <si>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</si>
  <si>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</si>
  <si>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</si>
  <si>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</si>
  <si>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</si>
  <si>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</si>
  <si>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</si>
  <si>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</si>
  <si>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</si>
  <si>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</si>
  <si>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</si>
  <si>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</si>
  <si>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</si>
  <si>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</si>
  <si>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</si>
  <si>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</si>
  <si>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</si>
  <si>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</si>
  <si>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</si>
  <si>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</si>
  <si>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</si>
  <si>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</si>
  <si>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</si>
  <si>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</si>
  <si>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</si>
  <si>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</si>
  <si>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</si>
  <si>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</si>
  <si>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</si>
  <si>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</si>
  <si>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</si>
  <si>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</si>
  <si>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</si>
  <si>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</si>
  <si>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</si>
  <si>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</si>
  <si>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</si>
  <si>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</si>
  <si>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</si>
  <si>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</si>
  <si>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</si>
  <si>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</si>
  <si>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</si>
  <si>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</si>
  <si>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Consum carburants d'automoció (ktep)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</si>
  <si>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</si>
  <si>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</si>
  <si>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</si>
  <si>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</si>
  <si>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</si>
  <si>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</si>
  <si>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</si>
  <si>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</si>
  <si>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</si>
  <si>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</si>
  <si>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</si>
  <si>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</si>
  <si>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</si>
  <si>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</si>
  <si>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</si>
  <si>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</si>
  <si>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</si>
  <si>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</si>
  <si>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</si>
  <si>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</si>
  <si>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</si>
  <si>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</si>
  <si>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</si>
  <si>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</si>
  <si>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</si>
  <si>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</si>
  <si>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</si>
  <si>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</si>
  <si>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</si>
  <si>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</si>
  <si>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</si>
  <si>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</si>
  <si>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</si>
  <si>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</si>
  <si>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</si>
  <si>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</si>
  <si>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</si>
  <si>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</si>
  <si>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</si>
  <si>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</si>
  <si>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</si>
  <si>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</si>
  <si>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</si>
  <si>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</si>
  <si>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</si>
  <si>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</si>
  <si>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</si>
  <si>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</si>
  <si>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</si>
  <si>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</si>
  <si>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</si>
  <si>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</si>
  <si>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</si>
  <si>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</si>
  <si>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</si>
  <si>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</si>
  <si>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</si>
  <si>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</si>
  <si>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</si>
  <si>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</si>
  <si>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t>(*) Nombre de nous habitatges que està previst construir o rehabilitar, en base als visats de direcció d'obra.</t>
  </si>
  <si>
    <t>Altres indicadors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</si>
  <si>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</si>
  <si>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</si>
  <si>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</si>
  <si>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</si>
  <si>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</si>
  <si>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</si>
  <si>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</si>
  <si>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</si>
  <si>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</si>
  <si>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</si>
  <si>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</si>
  <si>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</si>
  <si>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</si>
  <si>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</si>
  <si>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</si>
  <si>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</si>
  <si>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</si>
  <si>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</si>
  <si>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</si>
  <si>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</si>
  <si>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</si>
  <si>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</si>
  <si>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</si>
  <si>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</si>
  <si>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</si>
  <si>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</si>
  <si>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</si>
  <si>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</si>
  <si>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</si>
  <si>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</si>
  <si>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</si>
  <si>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</si>
  <si>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</si>
  <si>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</si>
  <si>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</si>
  <si>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</si>
  <si>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</si>
  <si>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</si>
  <si>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</si>
  <si>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</si>
  <si>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</si>
  <si>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</si>
  <si>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</si>
  <si>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</si>
  <si>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</si>
  <si>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</si>
  <si>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</si>
  <si>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</si>
  <si>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</si>
  <si>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</si>
  <si>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</si>
  <si>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</si>
  <si>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</si>
  <si>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</si>
  <si>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</si>
  <si>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</si>
  <si>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Població a 1 de gener RMB (miilers)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</si>
  <si>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</si>
  <si>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</si>
  <si>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</si>
  <si>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</si>
  <si>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</si>
  <si>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</si>
  <si>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</si>
  <si>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</si>
  <si>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</si>
  <si>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</si>
  <si>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</si>
  <si>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</si>
  <si>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</si>
  <si>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</si>
  <si>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</si>
  <si>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</si>
  <si>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</si>
  <si>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</si>
  <si>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</si>
  <si>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</si>
  <si>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</si>
  <si>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</si>
  <si>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</si>
  <si>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</si>
  <si>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</si>
  <si>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</si>
  <si>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</si>
  <si>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</si>
  <si>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</si>
  <si>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</si>
  <si>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</si>
  <si>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</si>
  <si>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</si>
  <si>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</si>
  <si>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</si>
  <si>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</si>
  <si>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</si>
  <si>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</si>
  <si>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</si>
  <si>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</si>
  <si>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</si>
  <si>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</si>
  <si>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</si>
  <si>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</si>
  <si>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</si>
  <si>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</si>
  <si>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</si>
  <si>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</si>
  <si>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</si>
  <si>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</si>
  <si>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</si>
  <si>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</si>
  <si>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</si>
  <si>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</si>
  <si>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</si>
  <si>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</si>
  <si>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</si>
  <si>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</si>
  <si>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</si>
  <si>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</si>
  <si>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</si>
  <si>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</si>
  <si>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</si>
  <si>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</si>
  <si>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</si>
  <si>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</si>
  <si>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</si>
  <si>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</si>
  <si>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</si>
  <si>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</si>
  <si>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</si>
  <si>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</si>
  <si>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</si>
  <si>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</si>
  <si>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</si>
  <si>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</si>
  <si>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</si>
  <si>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</si>
  <si>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</si>
  <si>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</si>
  <si>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</si>
  <si>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</si>
  <si>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</si>
  <si>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</si>
  <si>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</si>
  <si>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</si>
  <si>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</si>
  <si>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</si>
  <si>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</si>
  <si>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</si>
  <si>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</si>
  <si>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Total estacions TAV (pax)</t>
  </si>
  <si>
    <t>Transport de mercaderies en ferrocarril, en ports i aeroports</t>
  </si>
  <si>
    <t>Ferrocarrils de la Generalitat</t>
  </si>
  <si>
    <t>Total ferrocarril (tones)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</si>
  <si>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</si>
  <si>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</si>
  <si>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</si>
  <si>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</si>
  <si>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</si>
  <si>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</si>
  <si>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</si>
  <si>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</si>
  <si>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</si>
  <si>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</si>
  <si>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</si>
  <si>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</si>
  <si>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</si>
  <si>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</si>
  <si>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</si>
  <si>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</si>
  <si>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</si>
  <si>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</si>
  <si>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</si>
  <si>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</si>
  <si>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</si>
  <si>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Nota: Avanç de previsió</t>
  </si>
  <si>
    <t>Passatgers ferrocarril AVANT</t>
  </si>
  <si>
    <t>Nombre de passatgers AVANT (Estacions TAV)</t>
  </si>
  <si>
    <t>S'efectua contacte previ anual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</si>
  <si>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 i internacionals; no inclou AVANT.  </t>
    </r>
  </si>
  <si>
    <r>
      <t>Figueres-Vilafant (AVE + LD) (pax)</t>
    </r>
    <r>
      <rPr>
        <vertAlign val="superscript"/>
        <sz val="10"/>
        <rFont val="Univers"/>
      </rPr>
      <t xml:space="preserve"> (*) </t>
    </r>
  </si>
  <si>
    <r>
      <t>Girona (AVE + LD) (pax)</t>
    </r>
    <r>
      <rPr>
        <vertAlign val="superscript"/>
        <sz val="10"/>
        <rFont val="Univers"/>
      </rPr>
      <t xml:space="preserve"> (*) </t>
    </r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</si>
  <si>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</si>
  <si>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</si>
  <si>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</si>
  <si>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</si>
  <si>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</si>
  <si>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</si>
  <si>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</si>
  <si>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</si>
  <si>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</si>
  <si>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</si>
  <si>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</si>
  <si>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</si>
  <si>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</si>
  <si>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</si>
  <si>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</si>
  <si>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</si>
  <si>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</si>
  <si>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</si>
  <si>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Àmbit Catalunya</t>
  </si>
  <si>
    <t>Data actualització:</t>
  </si>
  <si>
    <t>Freqüència d'actualització:</t>
  </si>
  <si>
    <t>Condicions d'utilització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</si>
  <si>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</si>
  <si>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</si>
  <si>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Índex</t>
  </si>
  <si>
    <t>Fitxes indicadors CAT</t>
  </si>
  <si>
    <t>Producte Interior Brut</t>
  </si>
  <si>
    <t>Demografia i Mercat Laboral</t>
  </si>
  <si>
    <t>Índex de Preus al Consum (IPC)</t>
  </si>
  <si>
    <t>Preus dels carburants</t>
  </si>
  <si>
    <t>Consum i emissions de carburants</t>
  </si>
  <si>
    <t xml:space="preserve">Trànsit en autopistes de peatge </t>
  </si>
  <si>
    <t>Transport públic col·lectiu (TPC)</t>
  </si>
  <si>
    <t>Trànsit de llarga distància (Aeroport, Estació de Sants i Port)</t>
  </si>
  <si>
    <t>Gràfics Taxa de Variació Interanual</t>
  </si>
  <si>
    <t>Gràfics Taxa de Variació Interanual (sense llarg recorregut)</t>
  </si>
  <si>
    <t>Síntesi dels principals indicadors</t>
  </si>
  <si>
    <t>ATM Tarragona, ATM Lleida, ATM Girona</t>
  </si>
  <si>
    <t>Transport de mercaderies en ferrocarril, ports i aeroports</t>
  </si>
  <si>
    <t>Aquest document  s'ha elaborat a partir de dades recollides i aglutinades per l'ATM a partir de la informació obtinguda de diverses fonts</t>
  </si>
  <si>
    <t>Matriculacions de vehicles per tipus de combustible</t>
  </si>
  <si>
    <t>INDICADORS DE MOBILITAT I CONJUNTURA 2017</t>
  </si>
  <si>
    <t>variació 2017-2016 en %</t>
  </si>
  <si>
    <t>Dep economia i coneixement</t>
  </si>
  <si>
    <t>variació 2017-2016</t>
  </si>
  <si>
    <t>1gen17 - 1gen16</t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</si>
  <si>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 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(Tn)</t>
    </r>
  </si>
  <si>
    <t>gen-abril</t>
  </si>
  <si>
    <t>Dièsel</t>
  </si>
  <si>
    <t>Gasolina</t>
  </si>
  <si>
    <t>Elèctric</t>
  </si>
  <si>
    <t>Gas Liquat de Petroli (GLP)</t>
  </si>
  <si>
    <t>Gas Natural Comprimit (GNC)</t>
  </si>
  <si>
    <t xml:space="preserve">Altres </t>
  </si>
  <si>
    <r>
      <t>Habitatges en construcció (visats d'obra)</t>
    </r>
    <r>
      <rPr>
        <vertAlign val="superscript"/>
        <sz val="10"/>
        <rFont val="Univers"/>
      </rPr>
      <t xml:space="preserve"> </t>
    </r>
    <r>
      <rPr>
        <i/>
        <vertAlign val="superscript"/>
        <sz val="10"/>
        <rFont val="Univers"/>
      </rPr>
      <t xml:space="preserve">(*) </t>
    </r>
  </si>
  <si>
    <t>Bus Metropolità (gestió indirecta)</t>
  </si>
  <si>
    <t>Total AMB (TMB + gestió indirecta)</t>
  </si>
  <si>
    <t>Rodalies Catalunya (Renfe)</t>
  </si>
  <si>
    <t>Autobusos urbans</t>
  </si>
  <si>
    <t>variació 2015-2014</t>
  </si>
  <si>
    <t>Línia Lleida-La Pobla de Segur</t>
  </si>
  <si>
    <t>Port de Tarragona (tones)</t>
  </si>
  <si>
    <t>Ports de la Generalitat (tones) (*)</t>
  </si>
  <si>
    <r>
      <t xml:space="preserve">(*) </t>
    </r>
    <r>
      <rPr>
        <i/>
        <sz val="7"/>
        <rFont val="Arial"/>
        <family val="2"/>
      </rPr>
      <t>Ports de Vilanova i la Geltrú, Sant Carles de la Ràpita i Palamós. Dada gener-març.</t>
    </r>
  </si>
  <si>
    <t>Emissions de CO2 del transport (MTn)</t>
  </si>
  <si>
    <t>Vies de la Generalitat lliures de peatge (VL/dia) (*)</t>
  </si>
  <si>
    <t>(*) Concessions peatge ombra de la Generalitat</t>
  </si>
  <si>
    <t>Setembre de 2017</t>
  </si>
  <si>
    <t>2T17-2T16</t>
  </si>
  <si>
    <t>ago17-ago16</t>
  </si>
  <si>
    <t>jun17-jun16</t>
  </si>
  <si>
    <t>maig</t>
  </si>
  <si>
    <t>maig-ago</t>
  </si>
  <si>
    <t>maig-juliol</t>
  </si>
  <si>
    <t>abril-juny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</si>
</sst>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b/>
      <sz val="12"/>
      <color indexed="21"/>
      <name val="Wingdings 3"/>
      <family val="1"/>
      <charset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rgb="FFD51E05"/>
      <name val="Wingdings 3"/>
      <family val="1"/>
      <charset val="2"/>
    </font>
    <font>
      <b/>
      <sz val="12"/>
      <color rgb="FFFF0000"/>
      <name val="Wingdings 3"/>
      <family val="1"/>
      <charset val="2"/>
    </font>
    <font>
      <sz val="10"/>
      <color theme="0"/>
      <name val="Univers"/>
      <family val="2"/>
    </font>
    <font>
      <i/>
      <sz val="7"/>
      <color theme="0"/>
      <name val="Arial"/>
      <family val="2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sz val="10"/>
      <color theme="9"/>
      <name val="Wingdings 3"/>
      <family val="1"/>
      <charset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b/>
      <sz val="10"/>
      <color theme="3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i/>
      <vertAlign val="superscript"/>
      <sz val="10"/>
      <name val="Univers"/>
    </font>
    <font>
      <sz val="10"/>
      <name val="Univers"/>
    </font>
    <font>
      <b/>
      <i/>
      <sz val="10"/>
      <name val="Arial"/>
      <family val="2"/>
    </font>
    <font>
      <b/>
      <sz val="10"/>
      <color theme="5"/>
      <name val="Wingdings 3"/>
      <family val="1"/>
      <charset val="2"/>
    </font>
    <font>
      <sz val="12"/>
      <name val="Arial"/>
      <family val="2"/>
    </font>
    <font>
      <i/>
      <sz val="8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62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3" fillId="22" borderId="0" applyNumberFormat="0" applyBorder="0" applyAlignment="0" applyProtection="0"/>
    <xf numFmtId="0" fontId="64" fillId="0" borderId="0"/>
    <xf numFmtId="0" fontId="14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0" fillId="0" borderId="7" applyNumberFormat="0" applyFill="0" applyAlignment="0" applyProtection="0"/>
    <xf numFmtId="0" fontId="59" fillId="0" borderId="8" applyNumberFormat="0" applyFill="0" applyAlignment="0" applyProtection="0"/>
    <xf numFmtId="9" fontId="14" fillId="0" borderId="0" applyFont="0" applyFill="0" applyBorder="0" applyAlignment="0" applyProtection="0"/>
    <xf numFmtId="0" fontId="11" fillId="0" borderId="0"/>
    <xf numFmtId="0" fontId="12" fillId="0" borderId="0"/>
    <xf numFmtId="0" fontId="78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79" fillId="0" borderId="0"/>
    <xf numFmtId="0" fontId="12" fillId="0" borderId="0"/>
    <xf numFmtId="0" fontId="79" fillId="0" borderId="0"/>
    <xf numFmtId="0" fontId="10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81" fillId="63" borderId="0" applyNumberFormat="0" applyBorder="0" applyAlignment="0" applyProtection="0"/>
    <xf numFmtId="0" fontId="82" fillId="64" borderId="50" applyNumberFormat="0" applyAlignment="0" applyProtection="0"/>
    <xf numFmtId="0" fontId="83" fillId="65" borderId="51" applyNumberFormat="0" applyAlignment="0" applyProtection="0"/>
    <xf numFmtId="0" fontId="84" fillId="0" borderId="52" applyNumberFormat="0" applyFill="0" applyAlignment="0" applyProtection="0"/>
    <xf numFmtId="0" fontId="85" fillId="0" borderId="0" applyNumberFormat="0" applyFill="0" applyBorder="0" applyAlignment="0" applyProtection="0"/>
    <xf numFmtId="0" fontId="80" fillId="66" borderId="0" applyNumberFormat="0" applyBorder="0" applyAlignment="0" applyProtection="0"/>
    <xf numFmtId="0" fontId="80" fillId="67" borderId="0" applyNumberFormat="0" applyBorder="0" applyAlignment="0" applyProtection="0"/>
    <xf numFmtId="0" fontId="80" fillId="68" borderId="0" applyNumberFormat="0" applyBorder="0" applyAlignment="0" applyProtection="0"/>
    <xf numFmtId="0" fontId="80" fillId="69" borderId="0" applyNumberFormat="0" applyBorder="0" applyAlignment="0" applyProtection="0"/>
    <xf numFmtId="0" fontId="80" fillId="70" borderId="0" applyNumberFormat="0" applyBorder="0" applyAlignment="0" applyProtection="0"/>
    <xf numFmtId="0" fontId="80" fillId="71" borderId="0" applyNumberFormat="0" applyBorder="0" applyAlignment="0" applyProtection="0"/>
    <xf numFmtId="0" fontId="86" fillId="72" borderId="50" applyNumberFormat="0" applyAlignment="0" applyProtection="0"/>
    <xf numFmtId="0" fontId="87" fillId="73" borderId="0" applyNumberFormat="0" applyBorder="0" applyAlignment="0" applyProtection="0"/>
    <xf numFmtId="0" fontId="88" fillId="74" borderId="0" applyNumberFormat="0" applyBorder="0" applyAlignment="0" applyProtection="0"/>
    <xf numFmtId="0" fontId="9" fillId="75" borderId="53" applyNumberFormat="0" applyFont="0" applyAlignment="0" applyProtection="0"/>
    <xf numFmtId="0" fontId="89" fillId="64" borderId="5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55" applyNumberFormat="0" applyFill="0" applyAlignment="0" applyProtection="0"/>
    <xf numFmtId="0" fontId="85" fillId="0" borderId="56" applyNumberFormat="0" applyFill="0" applyAlignment="0" applyProtection="0"/>
    <xf numFmtId="0" fontId="68" fillId="0" borderId="57" applyNumberFormat="0" applyFill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75" borderId="53" applyNumberFormat="0" applyFont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5" borderId="53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97" fillId="0" borderId="0">
      <alignment horizontal="left" vertical="top"/>
    </xf>
    <xf numFmtId="0" fontId="98" fillId="0" borderId="0" applyFont="0">
      <alignment horizontal="left" vertical="center"/>
    </xf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75" borderId="53" applyNumberFormat="0" applyFont="0" applyAlignment="0" applyProtection="0"/>
    <xf numFmtId="0" fontId="4" fillId="0" borderId="0"/>
    <xf numFmtId="0" fontId="3" fillId="0" borderId="0"/>
    <xf numFmtId="0" fontId="100" fillId="0" borderId="0"/>
    <xf numFmtId="0" fontId="2" fillId="0" borderId="0"/>
    <xf numFmtId="0" fontId="2" fillId="0" borderId="0"/>
    <xf numFmtId="0" fontId="1" fillId="0" borderId="0"/>
    <xf numFmtId="0" fontId="108" fillId="0" borderId="0" applyFill="0" applyBorder="0" applyAlignment="0" applyProtection="0">
      <alignment vertical="top"/>
      <protection locked="0"/>
    </xf>
  </cellStyleXfs>
  <cellXfs count="472">
    <xf numFmtId="0" fontId="0" fillId="0" borderId="0" xfId="0"/>
    <xf numFmtId="0" fontId="0" fillId="0" borderId="0" xfId="0" applyFill="1" applyBorder="1"/>
    <xf numFmtId="0" fontId="23" fillId="0" borderId="0" xfId="31" applyAlignment="1" applyProtection="1"/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6" fontId="12" fillId="0" borderId="0" xfId="37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37" applyNumberFormat="1" applyFill="1" applyBorder="1" applyAlignment="1">
      <alignment horizontal="center" vertical="center"/>
    </xf>
    <xf numFmtId="166" fontId="28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6" fontId="37" fillId="0" borderId="0" xfId="37" quotePrefix="1" applyNumberFormat="1" applyFont="1" applyFill="1" applyBorder="1" applyAlignment="1">
      <alignment horizontal="center" vertical="center" textRotation="90"/>
    </xf>
    <xf numFmtId="166" fontId="15" fillId="0" borderId="0" xfId="37" applyNumberFormat="1" applyFont="1" applyFill="1" applyBorder="1" applyAlignment="1">
      <alignment horizontal="center" vertical="center"/>
    </xf>
    <xf numFmtId="166" fontId="15" fillId="0" borderId="0" xfId="37" quotePrefix="1" applyNumberFormat="1" applyFont="1" applyFill="1" applyBorder="1" applyAlignment="1">
      <alignment horizontal="center" vertical="center"/>
    </xf>
    <xf numFmtId="166" fontId="40" fillId="0" borderId="0" xfId="37" quotePrefix="1" applyNumberFormat="1" applyFont="1" applyFill="1" applyBorder="1" applyAlignment="1">
      <alignment horizontal="center" vertical="center" textRotation="90"/>
    </xf>
    <xf numFmtId="166" fontId="20" fillId="0" borderId="0" xfId="37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66" fontId="12" fillId="0" borderId="0" xfId="37" applyNumberFormat="1" applyAlignment="1">
      <alignment horizontal="center" vertical="center"/>
    </xf>
    <xf numFmtId="0" fontId="14" fillId="0" borderId="0" xfId="35" applyAlignment="1"/>
    <xf numFmtId="0" fontId="14" fillId="0" borderId="0" xfId="35"/>
    <xf numFmtId="2" fontId="14" fillId="0" borderId="0" xfId="38" applyNumberFormat="1" applyFont="1"/>
    <xf numFmtId="0" fontId="25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16" fillId="29" borderId="9" xfId="35" applyFont="1" applyFill="1" applyBorder="1"/>
    <xf numFmtId="0" fontId="14" fillId="29" borderId="0" xfId="35" applyFill="1"/>
    <xf numFmtId="3" fontId="62" fillId="24" borderId="9" xfId="35" applyNumberFormat="1" applyFont="1" applyFill="1" applyBorder="1" applyAlignment="1">
      <alignment horizontal="right" wrapText="1"/>
    </xf>
    <xf numFmtId="3" fontId="62" fillId="24" borderId="29" xfId="35" applyNumberFormat="1" applyFont="1" applyFill="1" applyBorder="1" applyAlignment="1">
      <alignment horizontal="right" wrapText="1"/>
    </xf>
    <xf numFmtId="3" fontId="62" fillId="24" borderId="40" xfId="35" applyNumberFormat="1" applyFont="1" applyFill="1" applyBorder="1" applyAlignment="1">
      <alignment horizontal="right" wrapText="1"/>
    </xf>
    <xf numFmtId="3" fontId="62" fillId="24" borderId="31" xfId="35" applyNumberFormat="1" applyFont="1" applyFill="1" applyBorder="1" applyAlignment="1">
      <alignment horizontal="right" wrapText="1"/>
    </xf>
    <xf numFmtId="0" fontId="14" fillId="0" borderId="9" xfId="35" applyBorder="1"/>
    <xf numFmtId="0" fontId="14" fillId="0" borderId="40" xfId="35" applyBorder="1"/>
    <xf numFmtId="0" fontId="14" fillId="0" borderId="31" xfId="35" applyBorder="1"/>
    <xf numFmtId="0" fontId="14" fillId="0" borderId="41" xfId="35" applyFont="1" applyFill="1" applyBorder="1"/>
    <xf numFmtId="0" fontId="14" fillId="0" borderId="39" xfId="35" applyFont="1" applyFill="1" applyBorder="1"/>
    <xf numFmtId="0" fontId="14" fillId="0" borderId="39" xfId="35" applyFont="1" applyFill="1" applyBorder="1" applyAlignment="1">
      <alignment horizontal="center"/>
    </xf>
    <xf numFmtId="0" fontId="14" fillId="0" borderId="38" xfId="35" applyFont="1" applyFill="1" applyBorder="1" applyAlignment="1">
      <alignment horizontal="center"/>
    </xf>
    <xf numFmtId="0" fontId="14" fillId="0" borderId="42" xfId="35" applyFont="1" applyFill="1" applyBorder="1" applyAlignment="1">
      <alignment horizontal="center" wrapText="1"/>
    </xf>
    <xf numFmtId="0" fontId="14" fillId="0" borderId="39" xfId="35" applyFont="1" applyFill="1" applyBorder="1" applyAlignment="1">
      <alignment horizontal="center" wrapText="1"/>
    </xf>
    <xf numFmtId="0" fontId="14" fillId="0" borderId="37" xfId="35" applyFont="1" applyFill="1" applyBorder="1" applyAlignment="1">
      <alignment horizontal="center" wrapText="1"/>
    </xf>
    <xf numFmtId="0" fontId="14" fillId="0" borderId="30" xfId="35" applyFont="1" applyFill="1" applyBorder="1" applyAlignment="1">
      <alignment horizontal="left"/>
    </xf>
    <xf numFmtId="3" fontId="14" fillId="29" borderId="0" xfId="35" applyNumberFormat="1" applyFont="1" applyFill="1" applyAlignment="1">
      <alignment horizontal="right" wrapText="1"/>
    </xf>
    <xf numFmtId="166" fontId="14" fillId="0" borderId="18" xfId="38" applyNumberFormat="1" applyFont="1" applyFill="1" applyBorder="1" applyAlignment="1">
      <alignment horizontal="center"/>
    </xf>
    <xf numFmtId="166" fontId="14" fillId="0" borderId="19" xfId="38" applyNumberFormat="1" applyFont="1" applyFill="1" applyBorder="1" applyAlignment="1">
      <alignment horizontal="center"/>
    </xf>
    <xf numFmtId="166" fontId="14" fillId="0" borderId="20" xfId="38" applyNumberFormat="1" applyFont="1" applyFill="1" applyBorder="1" applyAlignment="1">
      <alignment horizontal="center"/>
    </xf>
    <xf numFmtId="3" fontId="14" fillId="0" borderId="0" xfId="35" applyNumberFormat="1"/>
    <xf numFmtId="166" fontId="14" fillId="0" borderId="0" xfId="38" applyNumberFormat="1" applyFont="1"/>
    <xf numFmtId="0" fontId="14" fillId="0" borderId="21" xfId="35" applyFont="1" applyFill="1" applyBorder="1" applyAlignment="1">
      <alignment horizontal="left"/>
    </xf>
    <xf numFmtId="166" fontId="14" fillId="0" borderId="21" xfId="38" applyNumberFormat="1" applyFont="1" applyFill="1" applyBorder="1" applyAlignment="1">
      <alignment horizontal="center"/>
    </xf>
    <xf numFmtId="166" fontId="14" fillId="0" borderId="9" xfId="38" applyNumberFormat="1" applyFont="1" applyFill="1" applyBorder="1" applyAlignment="1">
      <alignment horizontal="center"/>
    </xf>
    <xf numFmtId="166" fontId="14" fillId="0" borderId="22" xfId="38" applyNumberFormat="1" applyFont="1" applyFill="1" applyBorder="1" applyAlignment="1">
      <alignment horizontal="center"/>
    </xf>
    <xf numFmtId="3" fontId="14" fillId="29" borderId="9" xfId="35" applyNumberFormat="1" applyFont="1" applyFill="1" applyBorder="1" applyAlignment="1"/>
    <xf numFmtId="3" fontId="14" fillId="29" borderId="26" xfId="35" applyNumberFormat="1" applyFont="1" applyFill="1" applyBorder="1" applyAlignment="1"/>
    <xf numFmtId="3" fontId="14" fillId="0" borderId="0" xfId="35" applyNumberFormat="1" applyFill="1"/>
    <xf numFmtId="166" fontId="14" fillId="0" borderId="0" xfId="38" applyNumberFormat="1" applyFont="1" applyFill="1"/>
    <xf numFmtId="10" fontId="14" fillId="0" borderId="0" xfId="38" applyNumberFormat="1" applyFont="1" applyFill="1"/>
    <xf numFmtId="0" fontId="14" fillId="0" borderId="23" xfId="35" applyFont="1" applyFill="1" applyBorder="1" applyAlignment="1">
      <alignment horizontal="left"/>
    </xf>
    <xf numFmtId="3" fontId="14" fillId="29" borderId="24" xfId="35" applyNumberFormat="1" applyFont="1" applyFill="1" applyBorder="1"/>
    <xf numFmtId="166" fontId="14" fillId="0" borderId="23" xfId="38" applyNumberFormat="1" applyFont="1" applyFill="1" applyBorder="1" applyAlignment="1">
      <alignment horizontal="center"/>
    </xf>
    <xf numFmtId="166" fontId="14" fillId="0" borderId="24" xfId="38" applyNumberFormat="1" applyFont="1" applyFill="1" applyBorder="1" applyAlignment="1">
      <alignment horizontal="center"/>
    </xf>
    <xf numFmtId="166" fontId="14" fillId="0" borderId="25" xfId="38" applyNumberFormat="1" applyFont="1" applyFill="1" applyBorder="1" applyAlignment="1">
      <alignment horizontal="center"/>
    </xf>
    <xf numFmtId="0" fontId="14" fillId="0" borderId="0" xfId="35" applyFont="1" applyFill="1" applyBorder="1"/>
    <xf numFmtId="3" fontId="14" fillId="0" borderId="0" xfId="35" applyNumberFormat="1" applyFont="1" applyFill="1" applyBorder="1"/>
    <xf numFmtId="166" fontId="14" fillId="0" borderId="0" xfId="38" applyNumberFormat="1" applyFont="1" applyBorder="1" applyAlignment="1">
      <alignment horizontal="center"/>
    </xf>
    <xf numFmtId="3" fontId="19" fillId="0" borderId="0" xfId="35" applyNumberFormat="1" applyFont="1" applyBorder="1"/>
    <xf numFmtId="166" fontId="19" fillId="0" borderId="0" xfId="38" applyNumberFormat="1" applyFont="1" applyBorder="1" applyAlignment="1">
      <alignment horizontal="center"/>
    </xf>
    <xf numFmtId="0" fontId="19" fillId="0" borderId="0" xfId="35" applyFont="1"/>
    <xf numFmtId="0" fontId="14" fillId="0" borderId="10" xfId="35" applyBorder="1"/>
    <xf numFmtId="3" fontId="14" fillId="0" borderId="11" xfId="35" applyNumberFormat="1" applyBorder="1"/>
    <xf numFmtId="166" fontId="14" fillId="0" borderId="11" xfId="38" applyNumberFormat="1" applyFont="1" applyBorder="1" applyAlignment="1">
      <alignment horizontal="center"/>
    </xf>
    <xf numFmtId="166" fontId="14" fillId="0" borderId="12" xfId="38" applyNumberFormat="1" applyFont="1" applyBorder="1" applyAlignment="1">
      <alignment horizontal="center"/>
    </xf>
    <xf numFmtId="0" fontId="14" fillId="0" borderId="13" xfId="35" applyBorder="1"/>
    <xf numFmtId="3" fontId="14" fillId="0" borderId="0" xfId="35" applyNumberFormat="1" applyBorder="1"/>
    <xf numFmtId="166" fontId="14" fillId="0" borderId="14" xfId="38" applyNumberFormat="1" applyFont="1" applyBorder="1" applyAlignment="1">
      <alignment horizontal="center"/>
    </xf>
    <xf numFmtId="0" fontId="14" fillId="0" borderId="15" xfId="35" applyBorder="1"/>
    <xf numFmtId="3" fontId="14" fillId="0" borderId="16" xfId="35" applyNumberFormat="1" applyBorder="1"/>
    <xf numFmtId="166" fontId="14" fillId="0" borderId="16" xfId="38" applyNumberFormat="1" applyFont="1" applyBorder="1" applyAlignment="1">
      <alignment horizontal="center"/>
    </xf>
    <xf numFmtId="166" fontId="14" fillId="0" borderId="17" xfId="38" applyNumberFormat="1" applyFont="1" applyBorder="1" applyAlignment="1">
      <alignment horizontal="center"/>
    </xf>
    <xf numFmtId="0" fontId="14" fillId="0" borderId="18" xfId="35" applyBorder="1"/>
    <xf numFmtId="3" fontId="14" fillId="0" borderId="19" xfId="35" applyNumberFormat="1" applyBorder="1"/>
    <xf numFmtId="166" fontId="14" fillId="0" borderId="19" xfId="38" applyNumberFormat="1" applyFont="1" applyBorder="1" applyAlignment="1">
      <alignment horizontal="center"/>
    </xf>
    <xf numFmtId="166" fontId="14" fillId="0" borderId="32" xfId="38" applyNumberFormat="1" applyFont="1" applyBorder="1" applyAlignment="1">
      <alignment horizontal="center"/>
    </xf>
    <xf numFmtId="166" fontId="14" fillId="0" borderId="18" xfId="38" applyNumberFormat="1" applyFont="1" applyBorder="1" applyAlignment="1">
      <alignment horizontal="center"/>
    </xf>
    <xf numFmtId="166" fontId="14" fillId="0" borderId="20" xfId="38" applyNumberFormat="1" applyFont="1" applyBorder="1" applyAlignment="1">
      <alignment horizontal="center"/>
    </xf>
    <xf numFmtId="0" fontId="14" fillId="0" borderId="21" xfId="35" applyBorder="1"/>
    <xf numFmtId="3" fontId="14" fillId="0" borderId="9" xfId="35" applyNumberFormat="1" applyBorder="1"/>
    <xf numFmtId="166" fontId="14" fillId="0" borderId="9" xfId="38" applyNumberFormat="1" applyFont="1" applyBorder="1" applyAlignment="1">
      <alignment horizontal="center"/>
    </xf>
    <xf numFmtId="166" fontId="14" fillId="0" borderId="29" xfId="38" applyNumberFormat="1" applyFont="1" applyBorder="1" applyAlignment="1">
      <alignment horizontal="center"/>
    </xf>
    <xf numFmtId="166" fontId="14" fillId="0" borderId="21" xfId="38" applyNumberFormat="1" applyFont="1" applyBorder="1" applyAlignment="1">
      <alignment horizontal="center"/>
    </xf>
    <xf numFmtId="166" fontId="14" fillId="0" borderId="22" xfId="38" applyNumberFormat="1" applyFont="1" applyBorder="1" applyAlignment="1">
      <alignment horizontal="center"/>
    </xf>
    <xf numFmtId="0" fontId="14" fillId="0" borderId="23" xfId="35" applyBorder="1"/>
    <xf numFmtId="3" fontId="14" fillId="0" borderId="24" xfId="35" applyNumberFormat="1" applyBorder="1"/>
    <xf numFmtId="166" fontId="14" fillId="0" borderId="24" xfId="38" applyNumberFormat="1" applyFont="1" applyBorder="1" applyAlignment="1">
      <alignment horizontal="center"/>
    </xf>
    <xf numFmtId="166" fontId="14" fillId="0" borderId="33" xfId="38" applyNumberFormat="1" applyFont="1" applyBorder="1" applyAlignment="1">
      <alignment horizontal="center"/>
    </xf>
    <xf numFmtId="166" fontId="14" fillId="0" borderId="23" xfId="38" applyNumberFormat="1" applyFont="1" applyBorder="1" applyAlignment="1">
      <alignment horizontal="center"/>
    </xf>
    <xf numFmtId="166" fontId="14" fillId="0" borderId="25" xfId="38" applyNumberFormat="1" applyFont="1" applyBorder="1" applyAlignment="1">
      <alignment horizontal="center"/>
    </xf>
    <xf numFmtId="0" fontId="14" fillId="0" borderId="13" xfId="35" applyFill="1" applyBorder="1"/>
    <xf numFmtId="0" fontId="14" fillId="0" borderId="15" xfId="35" applyFill="1" applyBorder="1"/>
    <xf numFmtId="0" fontId="14" fillId="0" borderId="0" xfId="35" applyFill="1" applyBorder="1"/>
    <xf numFmtId="3" fontId="14" fillId="0" borderId="0" xfId="35" applyNumberFormat="1" applyFill="1" applyBorder="1"/>
    <xf numFmtId="0" fontId="16" fillId="29" borderId="0" xfId="35" applyFont="1" applyFill="1"/>
    <xf numFmtId="3" fontId="62" fillId="0" borderId="0" xfId="35" applyNumberFormat="1" applyFont="1" applyFill="1" applyAlignment="1">
      <alignment horizontal="right" wrapText="1"/>
    </xf>
    <xf numFmtId="3" fontId="62" fillId="0" borderId="43" xfId="35" applyNumberFormat="1" applyFont="1" applyFill="1" applyBorder="1" applyAlignment="1">
      <alignment horizontal="right" wrapText="1"/>
    </xf>
    <xf numFmtId="0" fontId="14" fillId="0" borderId="27" xfId="35" applyFont="1" applyFill="1" applyBorder="1"/>
    <xf numFmtId="0" fontId="14" fillId="0" borderId="36" xfId="35" applyFont="1" applyFill="1" applyBorder="1"/>
    <xf numFmtId="0" fontId="14" fillId="0" borderId="36" xfId="35" applyFont="1" applyFill="1" applyBorder="1" applyAlignment="1">
      <alignment horizontal="center"/>
    </xf>
    <xf numFmtId="0" fontId="14" fillId="0" borderId="28" xfId="35" applyFont="1" applyFill="1" applyBorder="1" applyAlignment="1">
      <alignment horizontal="center"/>
    </xf>
    <xf numFmtId="0" fontId="14" fillId="0" borderId="35" xfId="35" applyFont="1" applyFill="1" applyBorder="1" applyAlignment="1">
      <alignment horizontal="center"/>
    </xf>
    <xf numFmtId="0" fontId="14" fillId="0" borderId="27" xfId="35" applyFont="1" applyFill="1" applyBorder="1" applyAlignment="1">
      <alignment horizontal="center" wrapText="1"/>
    </xf>
    <xf numFmtId="0" fontId="14" fillId="0" borderId="28" xfId="35" applyFont="1" applyFill="1" applyBorder="1" applyAlignment="1">
      <alignment horizontal="center" wrapText="1"/>
    </xf>
    <xf numFmtId="0" fontId="14" fillId="0" borderId="34" xfId="35" applyFont="1" applyFill="1" applyBorder="1" applyAlignment="1">
      <alignment horizontal="center" wrapText="1"/>
    </xf>
    <xf numFmtId="3" fontId="60" fillId="29" borderId="0" xfId="35" applyNumberFormat="1" applyFont="1" applyFill="1" applyAlignment="1">
      <alignment horizontal="right" wrapText="1"/>
    </xf>
    <xf numFmtId="3" fontId="60" fillId="29" borderId="43" xfId="35" applyNumberFormat="1" applyFont="1" applyFill="1" applyBorder="1" applyAlignment="1">
      <alignment horizontal="right" wrapText="1"/>
    </xf>
    <xf numFmtId="0" fontId="14" fillId="0" borderId="0" xfId="35" applyFill="1"/>
    <xf numFmtId="166" fontId="70" fillId="0" borderId="0" xfId="37" quotePrefix="1" applyNumberFormat="1" applyFont="1" applyFill="1" applyBorder="1" applyAlignment="1">
      <alignment horizontal="center" vertical="center" textRotation="90"/>
    </xf>
    <xf numFmtId="166" fontId="63" fillId="0" borderId="0" xfId="37" quotePrefix="1" applyNumberFormat="1" applyFont="1" applyFill="1" applyBorder="1" applyAlignment="1">
      <alignment horizontal="left" vertical="center" textRotation="90"/>
    </xf>
    <xf numFmtId="0" fontId="65" fillId="39" borderId="44" xfId="0" applyFont="1" applyFill="1" applyBorder="1" applyAlignment="1">
      <alignment vertical="center"/>
    </xf>
    <xf numFmtId="0" fontId="72" fillId="39" borderId="44" xfId="0" applyFont="1" applyFill="1" applyBorder="1" applyAlignment="1">
      <alignment horizontal="center" vertical="center"/>
    </xf>
    <xf numFmtId="168" fontId="65" fillId="39" borderId="44" xfId="0" applyNumberFormat="1" applyFont="1" applyFill="1" applyBorder="1" applyAlignment="1">
      <alignment horizontal="center" vertical="center"/>
    </xf>
    <xf numFmtId="166" fontId="65" fillId="39" borderId="44" xfId="37" applyNumberFormat="1" applyFont="1" applyFill="1" applyBorder="1" applyAlignment="1">
      <alignment horizontal="center" vertical="center"/>
    </xf>
    <xf numFmtId="0" fontId="69" fillId="39" borderId="44" xfId="0" applyFont="1" applyFill="1" applyBorder="1" applyAlignment="1">
      <alignment horizontal="center" vertical="center"/>
    </xf>
    <xf numFmtId="0" fontId="73" fillId="39" borderId="44" xfId="0" applyFont="1" applyFill="1" applyBorder="1" applyAlignment="1">
      <alignment horizontal="center" vertical="center" wrapText="1"/>
    </xf>
    <xf numFmtId="0" fontId="74" fillId="36" borderId="44" xfId="0" applyFont="1" applyFill="1" applyBorder="1" applyAlignment="1">
      <alignment vertical="center"/>
    </xf>
    <xf numFmtId="0" fontId="72" fillId="36" borderId="44" xfId="0" applyFont="1" applyFill="1" applyBorder="1" applyAlignment="1">
      <alignment horizontal="center" vertical="center"/>
    </xf>
    <xf numFmtId="168" fontId="65" fillId="36" borderId="44" xfId="0" applyNumberFormat="1" applyFont="1" applyFill="1" applyBorder="1" applyAlignment="1">
      <alignment horizontal="center" vertical="center"/>
    </xf>
    <xf numFmtId="166" fontId="65" fillId="36" borderId="44" xfId="37" applyNumberFormat="1" applyFont="1" applyFill="1" applyBorder="1" applyAlignment="1">
      <alignment horizontal="center" vertical="center"/>
    </xf>
    <xf numFmtId="0" fontId="69" fillId="36" borderId="44" xfId="0" applyFont="1" applyFill="1" applyBorder="1" applyAlignment="1">
      <alignment horizontal="center" vertical="center"/>
    </xf>
    <xf numFmtId="0" fontId="73" fillId="36" borderId="44" xfId="0" applyFont="1" applyFill="1" applyBorder="1" applyAlignment="1">
      <alignment horizontal="center" vertical="center" wrapText="1"/>
    </xf>
    <xf numFmtId="0" fontId="65" fillId="38" borderId="44" xfId="0" applyFont="1" applyFill="1" applyBorder="1" applyAlignment="1">
      <alignment vertical="center"/>
    </xf>
    <xf numFmtId="168" fontId="65" fillId="38" borderId="44" xfId="0" applyNumberFormat="1" applyFont="1" applyFill="1" applyBorder="1" applyAlignment="1">
      <alignment horizontal="center" vertical="center"/>
    </xf>
    <xf numFmtId="0" fontId="69" fillId="38" borderId="44" xfId="0" applyFont="1" applyFill="1" applyBorder="1" applyAlignment="1">
      <alignment horizontal="center" vertical="center"/>
    </xf>
    <xf numFmtId="0" fontId="73" fillId="38" borderId="44" xfId="0" applyFont="1" applyFill="1" applyBorder="1" applyAlignment="1">
      <alignment horizontal="center" vertical="center" wrapText="1"/>
    </xf>
    <xf numFmtId="0" fontId="65" fillId="37" borderId="44" xfId="0" applyFont="1" applyFill="1" applyBorder="1" applyAlignment="1">
      <alignment vertical="center"/>
    </xf>
    <xf numFmtId="0" fontId="72" fillId="37" borderId="44" xfId="0" applyFont="1" applyFill="1" applyBorder="1" applyAlignment="1">
      <alignment horizontal="center" vertical="center"/>
    </xf>
    <xf numFmtId="168" fontId="65" fillId="37" borderId="44" xfId="0" applyNumberFormat="1" applyFont="1" applyFill="1" applyBorder="1" applyAlignment="1">
      <alignment horizontal="center" vertical="center"/>
    </xf>
    <xf numFmtId="0" fontId="69" fillId="37" borderId="44" xfId="0" applyFont="1" applyFill="1" applyBorder="1" applyAlignment="1">
      <alignment horizontal="center" vertical="center"/>
    </xf>
    <xf numFmtId="0" fontId="73" fillId="37" borderId="44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vertical="center"/>
    </xf>
    <xf numFmtId="0" fontId="22" fillId="32" borderId="44" xfId="0" applyFont="1" applyFill="1" applyBorder="1" applyAlignment="1">
      <alignment horizontal="center" vertical="center"/>
    </xf>
    <xf numFmtId="168" fontId="16" fillId="32" borderId="44" xfId="0" applyNumberFormat="1" applyFont="1" applyFill="1" applyBorder="1" applyAlignment="1">
      <alignment horizontal="center" vertical="center"/>
    </xf>
    <xf numFmtId="3" fontId="16" fillId="32" borderId="44" xfId="0" applyNumberFormat="1" applyFont="1" applyFill="1" applyBorder="1" applyAlignment="1">
      <alignment horizontal="center" vertical="center"/>
    </xf>
    <xf numFmtId="166" fontId="16" fillId="32" borderId="44" xfId="37" applyNumberFormat="1" applyFont="1" applyFill="1" applyBorder="1" applyAlignment="1">
      <alignment horizontal="center" vertical="center"/>
    </xf>
    <xf numFmtId="0" fontId="14" fillId="32" borderId="44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vertical="center"/>
    </xf>
    <xf numFmtId="0" fontId="22" fillId="35" borderId="44" xfId="0" applyFont="1" applyFill="1" applyBorder="1" applyAlignment="1">
      <alignment horizontal="center" vertical="center"/>
    </xf>
    <xf numFmtId="168" fontId="16" fillId="35" borderId="44" xfId="0" applyNumberFormat="1" applyFont="1" applyFill="1" applyBorder="1" applyAlignment="1">
      <alignment horizontal="center" vertical="center"/>
    </xf>
    <xf numFmtId="3" fontId="16" fillId="35" borderId="44" xfId="0" applyNumberFormat="1" applyFont="1" applyFill="1" applyBorder="1" applyAlignment="1">
      <alignment horizontal="center" vertical="center"/>
    </xf>
    <xf numFmtId="166" fontId="16" fillId="35" borderId="44" xfId="37" applyNumberFormat="1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vertical="center"/>
    </xf>
    <xf numFmtId="0" fontId="13" fillId="33" borderId="44" xfId="0" applyFont="1" applyFill="1" applyBorder="1" applyAlignment="1">
      <alignment vertical="center"/>
    </xf>
    <xf numFmtId="168" fontId="13" fillId="33" borderId="44" xfId="0" applyNumberFormat="1" applyFont="1" applyFill="1" applyBorder="1" applyAlignment="1">
      <alignment horizontal="center" vertical="center"/>
    </xf>
    <xf numFmtId="166" fontId="13" fillId="33" borderId="44" xfId="37" applyNumberFormat="1" applyFont="1" applyFill="1" applyBorder="1" applyAlignment="1">
      <alignment horizontal="center" vertical="center"/>
    </xf>
    <xf numFmtId="166" fontId="29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8" fillId="35" borderId="44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vertical="center"/>
    </xf>
    <xf numFmtId="0" fontId="74" fillId="33" borderId="44" xfId="0" applyFont="1" applyFill="1" applyBorder="1" applyAlignment="1">
      <alignment horizontal="center" vertical="center"/>
    </xf>
    <xf numFmtId="3" fontId="65" fillId="33" borderId="44" xfId="0" applyNumberFormat="1" applyFont="1" applyFill="1" applyBorder="1" applyAlignment="1">
      <alignment horizontal="center" vertical="center"/>
    </xf>
    <xf numFmtId="166" fontId="65" fillId="33" borderId="44" xfId="37" applyNumberFormat="1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/>
    </xf>
    <xf numFmtId="0" fontId="75" fillId="33" borderId="44" xfId="0" applyFont="1" applyFill="1" applyBorder="1" applyAlignment="1">
      <alignment horizontal="center" vertical="center" wrapText="1"/>
    </xf>
    <xf numFmtId="166" fontId="12" fillId="32" borderId="44" xfId="37" applyNumberFormat="1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vertical="center"/>
    </xf>
    <xf numFmtId="166" fontId="12" fillId="35" borderId="44" xfId="0" applyNumberFormat="1" applyFont="1" applyFill="1" applyBorder="1" applyAlignment="1">
      <alignment horizontal="center" vertical="center"/>
    </xf>
    <xf numFmtId="166" fontId="28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0" fontId="67" fillId="26" borderId="44" xfId="0" applyFont="1" applyFill="1" applyBorder="1" applyAlignment="1">
      <alignment horizontal="center" vertical="center"/>
    </xf>
    <xf numFmtId="3" fontId="16" fillId="26" borderId="44" xfId="0" applyNumberFormat="1" applyFont="1" applyFill="1" applyBorder="1" applyAlignment="1">
      <alignment horizontal="center" vertical="center"/>
    </xf>
    <xf numFmtId="166" fontId="16" fillId="26" borderId="44" xfId="37" applyNumberFormat="1" applyFont="1" applyFill="1" applyBorder="1" applyAlignment="1">
      <alignment horizontal="center" vertical="center"/>
    </xf>
    <xf numFmtId="166" fontId="12" fillId="26" borderId="44" xfId="37" applyNumberFormat="1" applyFont="1" applyFill="1" applyBorder="1" applyAlignment="1">
      <alignment horizontal="center" vertical="center"/>
    </xf>
    <xf numFmtId="0" fontId="17" fillId="32" borderId="44" xfId="0" applyFont="1" applyFill="1" applyBorder="1" applyAlignment="1">
      <alignment horizontal="center" vertical="center"/>
    </xf>
    <xf numFmtId="3" fontId="16" fillId="32" borderId="44" xfId="37" applyNumberFormat="1" applyFont="1" applyFill="1" applyBorder="1" applyAlignment="1">
      <alignment horizontal="center" vertical="center"/>
    </xf>
    <xf numFmtId="164" fontId="16" fillId="32" borderId="44" xfId="37" applyNumberFormat="1" applyFont="1" applyFill="1" applyBorder="1" applyAlignment="1">
      <alignment horizontal="center" vertical="center"/>
    </xf>
    <xf numFmtId="164" fontId="16" fillId="32" borderId="44" xfId="0" applyNumberFormat="1" applyFont="1" applyFill="1" applyBorder="1" applyAlignment="1">
      <alignment horizontal="center" vertical="center"/>
    </xf>
    <xf numFmtId="164" fontId="16" fillId="35" borderId="44" xfId="0" applyNumberFormat="1" applyFont="1" applyFill="1" applyBorder="1" applyAlignment="1">
      <alignment horizontal="center" vertical="center"/>
    </xf>
    <xf numFmtId="2" fontId="16" fillId="32" borderId="44" xfId="0" applyNumberFormat="1" applyFont="1" applyFill="1" applyBorder="1" applyAlignment="1">
      <alignment horizontal="center" vertical="center"/>
    </xf>
    <xf numFmtId="2" fontId="16" fillId="35" borderId="44" xfId="0" applyNumberFormat="1" applyFont="1" applyFill="1" applyBorder="1" applyAlignment="1">
      <alignment horizontal="center" vertical="center"/>
    </xf>
    <xf numFmtId="166" fontId="12" fillId="35" borderId="44" xfId="37" applyNumberFormat="1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vertical="center"/>
    </xf>
    <xf numFmtId="3" fontId="13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0" fillId="33" borderId="44" xfId="0" applyFont="1" applyFill="1" applyBorder="1" applyAlignment="1">
      <alignment vertical="center"/>
    </xf>
    <xf numFmtId="0" fontId="12" fillId="32" borderId="44" xfId="0" applyFont="1" applyFill="1" applyBorder="1" applyAlignment="1">
      <alignment horizontal="center" vertical="center"/>
    </xf>
    <xf numFmtId="165" fontId="16" fillId="32" borderId="44" xfId="0" applyNumberFormat="1" applyFont="1" applyFill="1" applyBorder="1" applyAlignment="1">
      <alignment horizontal="center" vertical="center"/>
    </xf>
    <xf numFmtId="166" fontId="16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165" fontId="14" fillId="35" borderId="44" xfId="0" applyNumberFormat="1" applyFont="1" applyFill="1" applyBorder="1" applyAlignment="1">
      <alignment horizontal="center" vertical="center"/>
    </xf>
    <xf numFmtId="1" fontId="16" fillId="32" borderId="44" xfId="0" applyNumberFormat="1" applyFont="1" applyFill="1" applyBorder="1" applyAlignment="1">
      <alignment horizontal="center" vertical="center"/>
    </xf>
    <xf numFmtId="166" fontId="16" fillId="35" borderId="44" xfId="0" applyNumberFormat="1" applyFont="1" applyFill="1" applyBorder="1" applyAlignment="1">
      <alignment horizontal="center" vertical="center"/>
    </xf>
    <xf numFmtId="167" fontId="16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6" fillId="35" borderId="44" xfId="0" applyNumberFormat="1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165" fontId="16" fillId="26" borderId="44" xfId="0" applyNumberFormat="1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vertical="center"/>
    </xf>
    <xf numFmtId="165" fontId="16" fillId="27" borderId="44" xfId="0" applyNumberFormat="1" applyFont="1" applyFill="1" applyBorder="1" applyAlignment="1">
      <alignment horizontal="center" vertical="center"/>
    </xf>
    <xf numFmtId="166" fontId="16" fillId="27" borderId="44" xfId="37" applyNumberFormat="1" applyFont="1" applyFill="1" applyBorder="1" applyAlignment="1">
      <alignment horizontal="center" vertical="center"/>
    </xf>
    <xf numFmtId="166" fontId="12" fillId="27" borderId="44" xfId="37" applyNumberFormat="1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vertical="center"/>
    </xf>
    <xf numFmtId="165" fontId="34" fillId="26" borderId="44" xfId="0" applyNumberFormat="1" applyFont="1" applyFill="1" applyBorder="1" applyAlignment="1">
      <alignment horizontal="center" vertical="center"/>
    </xf>
    <xf numFmtId="166" fontId="34" fillId="26" borderId="44" xfId="37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vertical="center"/>
    </xf>
    <xf numFmtId="168" fontId="13" fillId="25" borderId="44" xfId="0" applyNumberFormat="1" applyFont="1" applyFill="1" applyBorder="1" applyAlignment="1">
      <alignment horizontal="center" vertical="center"/>
    </xf>
    <xf numFmtId="166" fontId="13" fillId="25" borderId="44" xfId="37" applyNumberFormat="1" applyFont="1" applyFill="1" applyBorder="1" applyAlignment="1">
      <alignment horizontal="center" vertical="center"/>
    </xf>
    <xf numFmtId="166" fontId="29" fillId="25" borderId="44" xfId="37" applyNumberFormat="1" applyFont="1" applyFill="1" applyBorder="1" applyAlignment="1">
      <alignment horizontal="center" vertical="center" wrapText="1"/>
    </xf>
    <xf numFmtId="168" fontId="13" fillId="36" borderId="44" xfId="0" applyNumberFormat="1" applyFont="1" applyFill="1" applyBorder="1" applyAlignment="1">
      <alignment horizontal="center" vertical="center"/>
    </xf>
    <xf numFmtId="166" fontId="13" fillId="36" borderId="44" xfId="37" applyNumberFormat="1" applyFont="1" applyFill="1" applyBorder="1" applyAlignment="1">
      <alignment horizontal="center" vertical="center"/>
    </xf>
    <xf numFmtId="166" fontId="29" fillId="36" borderId="44" xfId="37" applyNumberFormat="1" applyFont="1" applyFill="1" applyBorder="1" applyAlignment="1">
      <alignment horizontal="center" vertical="center" wrapText="1"/>
    </xf>
    <xf numFmtId="165" fontId="16" fillId="40" borderId="44" xfId="0" applyNumberFormat="1" applyFont="1" applyFill="1" applyBorder="1" applyAlignment="1">
      <alignment horizontal="center" vertical="center"/>
    </xf>
    <xf numFmtId="166" fontId="16" fillId="40" borderId="44" xfId="37" applyNumberFormat="1" applyFont="1" applyFill="1" applyBorder="1" applyAlignment="1">
      <alignment horizontal="center" vertical="center"/>
    </xf>
    <xf numFmtId="166" fontId="28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165" fontId="16" fillId="41" borderId="44" xfId="0" applyNumberFormat="1" applyFont="1" applyFill="1" applyBorder="1" applyAlignment="1">
      <alignment horizontal="center" vertical="center"/>
    </xf>
    <xf numFmtId="166" fontId="16" fillId="41" borderId="44" xfId="37" applyNumberFormat="1" applyFont="1" applyFill="1" applyBorder="1" applyAlignment="1">
      <alignment horizontal="center" vertical="center"/>
    </xf>
    <xf numFmtId="166" fontId="28" fillId="41" borderId="44" xfId="37" applyNumberFormat="1" applyFont="1" applyFill="1" applyBorder="1" applyAlignment="1">
      <alignment horizontal="center" vertical="center" wrapText="1"/>
    </xf>
    <xf numFmtId="0" fontId="22" fillId="40" borderId="44" xfId="0" applyFont="1" applyFill="1" applyBorder="1" applyAlignment="1">
      <alignment vertical="center"/>
    </xf>
    <xf numFmtId="168" fontId="13" fillId="38" borderId="44" xfId="0" applyNumberFormat="1" applyFont="1" applyFill="1" applyBorder="1" applyAlignment="1">
      <alignment horizontal="center" vertical="center"/>
    </xf>
    <xf numFmtId="166" fontId="13" fillId="38" borderId="44" xfId="37" applyNumberFormat="1" applyFont="1" applyFill="1" applyBorder="1" applyAlignment="1">
      <alignment horizontal="center" vertical="center"/>
    </xf>
    <xf numFmtId="166" fontId="29" fillId="38" borderId="44" xfId="37" applyNumberFormat="1" applyFont="1" applyFill="1" applyBorder="1" applyAlignment="1">
      <alignment horizontal="center" vertical="center" wrapText="1"/>
    </xf>
    <xf numFmtId="165" fontId="16" fillId="34" borderId="44" xfId="0" applyNumberFormat="1" applyFont="1" applyFill="1" applyBorder="1" applyAlignment="1">
      <alignment horizontal="center" vertical="center"/>
    </xf>
    <xf numFmtId="166" fontId="16" fillId="34" borderId="44" xfId="37" applyNumberFormat="1" applyFont="1" applyFill="1" applyBorder="1" applyAlignment="1">
      <alignment horizontal="center" vertical="center"/>
    </xf>
    <xf numFmtId="166" fontId="28" fillId="34" borderId="44" xfId="37" applyNumberFormat="1" applyFont="1" applyFill="1" applyBorder="1" applyAlignment="1">
      <alignment horizontal="center" vertical="center" wrapText="1"/>
    </xf>
    <xf numFmtId="165" fontId="16" fillId="31" borderId="44" xfId="0" applyNumberFormat="1" applyFont="1" applyFill="1" applyBorder="1" applyAlignment="1">
      <alignment horizontal="center" vertical="center"/>
    </xf>
    <xf numFmtId="166" fontId="16" fillId="31" borderId="44" xfId="37" applyNumberFormat="1" applyFont="1" applyFill="1" applyBorder="1" applyAlignment="1">
      <alignment horizontal="center" vertical="center"/>
    </xf>
    <xf numFmtId="166" fontId="28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165" fontId="16" fillId="42" borderId="44" xfId="0" applyNumberFormat="1" applyFont="1" applyFill="1" applyBorder="1" applyAlignment="1">
      <alignment horizontal="center" vertical="center"/>
    </xf>
    <xf numFmtId="166" fontId="16" fillId="42" borderId="44" xfId="37" applyNumberFormat="1" applyFont="1" applyFill="1" applyBorder="1" applyAlignment="1">
      <alignment horizontal="center" vertical="center"/>
    </xf>
    <xf numFmtId="166" fontId="28" fillId="42" borderId="44" xfId="37" applyNumberFormat="1" applyFont="1" applyFill="1" applyBorder="1" applyAlignment="1">
      <alignment horizontal="center" vertical="center" wrapText="1"/>
    </xf>
    <xf numFmtId="0" fontId="22" fillId="31" borderId="44" xfId="0" applyFont="1" applyFill="1" applyBorder="1" applyAlignment="1">
      <alignment vertical="center"/>
    </xf>
    <xf numFmtId="168" fontId="13" fillId="37" borderId="44" xfId="0" applyNumberFormat="1" applyFont="1" applyFill="1" applyBorder="1" applyAlignment="1">
      <alignment horizontal="center" vertical="center"/>
    </xf>
    <xf numFmtId="166" fontId="13" fillId="37" borderId="44" xfId="37" applyNumberFormat="1" applyFont="1" applyFill="1" applyBorder="1" applyAlignment="1">
      <alignment horizontal="center" vertical="center"/>
    </xf>
    <xf numFmtId="166" fontId="29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165" fontId="16" fillId="43" borderId="44" xfId="0" applyNumberFormat="1" applyFont="1" applyFill="1" applyBorder="1" applyAlignment="1">
      <alignment horizontal="center" vertical="center"/>
    </xf>
    <xf numFmtId="166" fontId="16" fillId="43" borderId="44" xfId="37" applyNumberFormat="1" applyFont="1" applyFill="1" applyBorder="1" applyAlignment="1">
      <alignment horizontal="center" vertical="center"/>
    </xf>
    <xf numFmtId="166" fontId="28" fillId="43" borderId="44" xfId="37" applyNumberFormat="1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vertical="center"/>
    </xf>
    <xf numFmtId="0" fontId="13" fillId="44" borderId="44" xfId="0" applyFont="1" applyFill="1" applyBorder="1" applyAlignment="1">
      <alignment vertical="center"/>
    </xf>
    <xf numFmtId="3" fontId="13" fillId="44" borderId="44" xfId="0" applyNumberFormat="1" applyFont="1" applyFill="1" applyBorder="1" applyAlignment="1">
      <alignment horizontal="center" vertical="center"/>
    </xf>
    <xf numFmtId="166" fontId="13" fillId="44" borderId="44" xfId="37" applyNumberFormat="1" applyFont="1" applyFill="1" applyBorder="1" applyAlignment="1">
      <alignment horizontal="center" vertical="center"/>
    </xf>
    <xf numFmtId="0" fontId="65" fillId="44" borderId="44" xfId="0" applyFont="1" applyFill="1" applyBorder="1" applyAlignment="1">
      <alignment vertical="center"/>
    </xf>
    <xf numFmtId="0" fontId="74" fillId="44" borderId="44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 vertical="center" wrapText="1"/>
    </xf>
    <xf numFmtId="0" fontId="17" fillId="32" borderId="45" xfId="0" applyNumberFormat="1" applyFont="1" applyFill="1" applyBorder="1" applyAlignment="1">
      <alignment horizontal="center" vertical="center" wrapText="1"/>
    </xf>
    <xf numFmtId="166" fontId="20" fillId="32" borderId="45" xfId="37" applyNumberFormat="1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 vertical="center" wrapText="1"/>
    </xf>
    <xf numFmtId="166" fontId="17" fillId="32" borderId="45" xfId="37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vertical="center" wrapText="1"/>
    </xf>
    <xf numFmtId="0" fontId="17" fillId="35" borderId="45" xfId="0" applyNumberFormat="1" applyFont="1" applyFill="1" applyBorder="1" applyAlignment="1">
      <alignment horizontal="center" vertical="center" wrapText="1"/>
    </xf>
    <xf numFmtId="166" fontId="20" fillId="35" borderId="45" xfId="0" applyNumberFormat="1" applyFont="1" applyFill="1" applyBorder="1" applyAlignment="1">
      <alignment horizontal="center" vertical="center" wrapText="1"/>
    </xf>
    <xf numFmtId="3" fontId="20" fillId="35" borderId="45" xfId="0" applyNumberFormat="1" applyFont="1" applyFill="1" applyBorder="1" applyAlignment="1">
      <alignment horizontal="center" vertical="center" wrapText="1"/>
    </xf>
    <xf numFmtId="166" fontId="17" fillId="35" borderId="45" xfId="37" applyNumberFormat="1" applyFont="1" applyFill="1" applyBorder="1" applyAlignment="1">
      <alignment horizontal="center" vertical="center" wrapText="1"/>
    </xf>
    <xf numFmtId="3" fontId="20" fillId="32" borderId="45" xfId="0" applyNumberFormat="1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vertical="center" wrapText="1"/>
    </xf>
    <xf numFmtId="0" fontId="20" fillId="35" borderId="45" xfId="0" applyNumberFormat="1" applyFont="1" applyFill="1" applyBorder="1" applyAlignment="1">
      <alignment horizontal="center" vertical="center" wrapText="1"/>
    </xf>
    <xf numFmtId="166" fontId="20" fillId="35" borderId="45" xfId="37" applyNumberFormat="1" applyFont="1" applyFill="1" applyBorder="1" applyAlignment="1">
      <alignment horizontal="center" vertical="center" wrapText="1"/>
    </xf>
    <xf numFmtId="49" fontId="20" fillId="32" borderId="45" xfId="0" applyNumberFormat="1" applyFont="1" applyFill="1" applyBorder="1" applyAlignment="1">
      <alignment vertical="center" wrapText="1"/>
    </xf>
    <xf numFmtId="0" fontId="20" fillId="32" borderId="45" xfId="0" applyFont="1" applyFill="1" applyBorder="1" applyAlignment="1">
      <alignment vertical="center" wrapText="1"/>
    </xf>
    <xf numFmtId="0" fontId="20" fillId="32" borderId="45" xfId="0" applyNumberFormat="1" applyFont="1" applyFill="1" applyBorder="1" applyAlignment="1">
      <alignment horizontal="center" vertical="center" wrapText="1"/>
    </xf>
    <xf numFmtId="167" fontId="20" fillId="32" borderId="45" xfId="0" applyNumberFormat="1" applyFont="1" applyFill="1" applyBorder="1" applyAlignment="1">
      <alignment horizontal="center" vertical="center" wrapText="1"/>
    </xf>
    <xf numFmtId="164" fontId="20" fillId="32" borderId="45" xfId="0" applyNumberFormat="1" applyFont="1" applyFill="1" applyBorder="1" applyAlignment="1">
      <alignment horizontal="center" vertical="center" wrapText="1"/>
    </xf>
    <xf numFmtId="164" fontId="20" fillId="35" borderId="45" xfId="0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2" fillId="26" borderId="44" xfId="0" applyFont="1" applyFill="1" applyBorder="1" applyAlignment="1">
      <alignment vertical="center"/>
    </xf>
    <xf numFmtId="0" fontId="12" fillId="26" borderId="44" xfId="0" applyFont="1" applyFill="1" applyBorder="1" applyAlignment="1">
      <alignment horizontal="center" vertical="center"/>
    </xf>
    <xf numFmtId="0" fontId="12" fillId="27" borderId="44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166" fontId="65" fillId="38" borderId="44" xfId="37" applyNumberFormat="1" applyFont="1" applyFill="1" applyBorder="1" applyAlignment="1">
      <alignment horizontal="center" vertical="center"/>
    </xf>
    <xf numFmtId="166" fontId="65" fillId="37" borderId="44" xfId="37" applyNumberFormat="1" applyFont="1" applyFill="1" applyBorder="1" applyAlignment="1">
      <alignment horizontal="center" vertical="center"/>
    </xf>
    <xf numFmtId="166" fontId="63" fillId="0" borderId="0" xfId="37" quotePrefix="1" applyNumberFormat="1" applyFont="1" applyFill="1" applyBorder="1" applyAlignment="1">
      <alignment horizontal="center" vertical="center" textRotation="90"/>
    </xf>
    <xf numFmtId="0" fontId="13" fillId="33" borderId="46" xfId="0" applyFont="1" applyFill="1" applyBorder="1" applyAlignment="1">
      <alignment horizontal="center" vertical="center" wrapText="1"/>
    </xf>
    <xf numFmtId="166" fontId="20" fillId="32" borderId="46" xfId="37" applyNumberFormat="1" applyFont="1" applyFill="1" applyBorder="1" applyAlignment="1">
      <alignment horizontal="center" vertical="center" wrapText="1"/>
    </xf>
    <xf numFmtId="166" fontId="20" fillId="35" borderId="46" xfId="0" applyNumberFormat="1" applyFont="1" applyFill="1" applyBorder="1" applyAlignment="1">
      <alignment horizontal="center" vertical="center" wrapText="1"/>
    </xf>
    <xf numFmtId="166" fontId="20" fillId="32" borderId="46" xfId="0" applyNumberFormat="1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166" fontId="17" fillId="35" borderId="4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 wrapText="1"/>
    </xf>
    <xf numFmtId="166" fontId="17" fillId="0" borderId="0" xfId="37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66" fontId="20" fillId="0" borderId="0" xfId="37" applyNumberFormat="1" applyFont="1" applyFill="1" applyBorder="1" applyAlignment="1">
      <alignment vertical="center" wrapText="1"/>
    </xf>
    <xf numFmtId="166" fontId="76" fillId="0" borderId="0" xfId="37" quotePrefix="1" applyNumberFormat="1" applyFont="1" applyFill="1" applyBorder="1" applyAlignment="1">
      <alignment horizontal="center" vertical="center" textRotation="90"/>
    </xf>
    <xf numFmtId="0" fontId="77" fillId="0" borderId="0" xfId="0" applyFont="1" applyFill="1" applyBorder="1" applyAlignment="1">
      <alignment horizontal="left" vertical="center"/>
    </xf>
    <xf numFmtId="0" fontId="12" fillId="41" borderId="44" xfId="0" applyFont="1" applyFill="1" applyBorder="1" applyAlignment="1">
      <alignment horizontal="center" vertical="center"/>
    </xf>
    <xf numFmtId="0" fontId="12" fillId="40" borderId="44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vertical="center"/>
    </xf>
    <xf numFmtId="0" fontId="95" fillId="32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2" borderId="44" xfId="0" applyFont="1" applyFill="1" applyBorder="1" applyAlignment="1">
      <alignment horizontal="center" vertical="center"/>
    </xf>
    <xf numFmtId="3" fontId="94" fillId="32" borderId="44" xfId="0" applyNumberFormat="1" applyFont="1" applyFill="1" applyBorder="1" applyAlignment="1">
      <alignment horizontal="center" vertical="center"/>
    </xf>
    <xf numFmtId="166" fontId="94" fillId="32" borderId="44" xfId="37" applyNumberFormat="1" applyFont="1" applyFill="1" applyBorder="1" applyAlignment="1">
      <alignment horizontal="center" vertical="center"/>
    </xf>
    <xf numFmtId="0" fontId="95" fillId="32" borderId="44" xfId="0" applyFont="1" applyFill="1" applyBorder="1" applyAlignment="1">
      <alignment horizontal="center" vertical="center"/>
    </xf>
    <xf numFmtId="0" fontId="96" fillId="35" borderId="44" xfId="0" applyFont="1" applyFill="1" applyBorder="1" applyAlignment="1">
      <alignment horizontal="center" vertical="center"/>
    </xf>
    <xf numFmtId="3" fontId="94" fillId="35" borderId="44" xfId="0" applyNumberFormat="1" applyFont="1" applyFill="1" applyBorder="1" applyAlignment="1">
      <alignment horizontal="center" vertical="center"/>
    </xf>
    <xf numFmtId="166" fontId="94" fillId="35" borderId="44" xfId="37" applyNumberFormat="1" applyFont="1" applyFill="1" applyBorder="1" applyAlignment="1">
      <alignment horizontal="center" vertical="center"/>
    </xf>
    <xf numFmtId="3" fontId="16" fillId="76" borderId="44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left" vertical="center"/>
    </xf>
    <xf numFmtId="166" fontId="71" fillId="0" borderId="0" xfId="37" quotePrefix="1" applyNumberFormat="1" applyFont="1" applyFill="1" applyBorder="1" applyAlignment="1">
      <alignment horizontal="center" vertical="center" textRotation="90"/>
    </xf>
    <xf numFmtId="0" fontId="13" fillId="0" borderId="44" xfId="0" applyFont="1" applyFill="1" applyBorder="1" applyAlignment="1">
      <alignment vertical="center"/>
    </xf>
    <xf numFmtId="168" fontId="13" fillId="0" borderId="44" xfId="0" applyNumberFormat="1" applyFont="1" applyFill="1" applyBorder="1" applyAlignment="1">
      <alignment horizontal="center" vertical="center"/>
    </xf>
    <xf numFmtId="165" fontId="13" fillId="0" borderId="44" xfId="0" applyNumberFormat="1" applyFont="1" applyFill="1" applyBorder="1" applyAlignment="1">
      <alignment horizontal="center" vertical="center"/>
    </xf>
    <xf numFmtId="166" fontId="13" fillId="0" borderId="44" xfId="37" applyNumberFormat="1" applyFont="1" applyFill="1" applyBorder="1" applyAlignment="1">
      <alignment horizontal="center" vertical="center"/>
    </xf>
    <xf numFmtId="166" fontId="29" fillId="0" borderId="44" xfId="37" applyNumberFormat="1" applyFont="1" applyFill="1" applyBorder="1" applyAlignment="1">
      <alignment horizontal="center" vertical="center" wrapText="1"/>
    </xf>
    <xf numFmtId="166" fontId="99" fillId="0" borderId="0" xfId="37" quotePrefix="1" applyNumberFormat="1" applyFont="1" applyFill="1" applyBorder="1" applyAlignment="1">
      <alignment horizontal="center" vertical="center" textRotation="90"/>
    </xf>
    <xf numFmtId="166" fontId="13" fillId="38" borderId="44" xfId="0" applyNumberFormat="1" applyFont="1" applyFill="1" applyBorder="1" applyAlignment="1">
      <alignment horizontal="center" vertical="center"/>
    </xf>
    <xf numFmtId="166" fontId="13" fillId="37" borderId="44" xfId="0" applyNumberFormat="1" applyFont="1" applyFill="1" applyBorder="1" applyAlignment="1">
      <alignment horizontal="center" vertical="center"/>
    </xf>
    <xf numFmtId="0" fontId="12" fillId="43" borderId="44" xfId="0" applyFont="1" applyFill="1" applyBorder="1" applyAlignment="1">
      <alignment vertical="center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0" fillId="0" borderId="0" xfId="0"/>
    <xf numFmtId="165" fontId="16" fillId="35" borderId="44" xfId="0" applyNumberFormat="1" applyFont="1" applyFill="1" applyBorder="1" applyAlignment="1">
      <alignment horizontal="center" vertical="center"/>
    </xf>
    <xf numFmtId="165" fontId="13" fillId="33" borderId="44" xfId="0" applyNumberFormat="1" applyFont="1" applyFill="1" applyBorder="1" applyAlignment="1">
      <alignment horizontal="center" vertical="center"/>
    </xf>
    <xf numFmtId="0" fontId="16" fillId="77" borderId="0" xfId="0" applyFont="1" applyFill="1" applyAlignment="1">
      <alignment vertical="center"/>
    </xf>
    <xf numFmtId="0" fontId="15" fillId="77" borderId="0" xfId="0" applyFont="1" applyFill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28" fillId="32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6" fontId="28" fillId="35" borderId="44" xfId="37" applyNumberFormat="1" applyFont="1" applyFill="1" applyBorder="1" applyAlignment="1">
      <alignment horizontal="center" vertical="center" wrapText="1"/>
    </xf>
    <xf numFmtId="0" fontId="101" fillId="0" borderId="0" xfId="160" applyFont="1" applyBorder="1"/>
    <xf numFmtId="0" fontId="102" fillId="0" borderId="0" xfId="160" applyFont="1" applyBorder="1"/>
    <xf numFmtId="0" fontId="103" fillId="0" borderId="0" xfId="160" applyFont="1" applyBorder="1" applyAlignment="1">
      <alignment vertical="center"/>
    </xf>
    <xf numFmtId="0" fontId="105" fillId="0" borderId="0" xfId="160" applyFont="1" applyBorder="1" applyAlignment="1">
      <alignment horizontal="left"/>
    </xf>
    <xf numFmtId="49" fontId="102" fillId="0" borderId="0" xfId="160" applyNumberFormat="1" applyFont="1" applyBorder="1" applyAlignment="1">
      <alignment horizontal="left"/>
    </xf>
    <xf numFmtId="14" fontId="66" fillId="0" borderId="0" xfId="160" applyNumberFormat="1" applyFont="1" applyBorder="1" applyAlignment="1">
      <alignment horizontal="left"/>
    </xf>
    <xf numFmtId="14" fontId="105" fillId="0" borderId="0" xfId="160" applyNumberFormat="1" applyFont="1" applyFill="1" applyBorder="1" applyAlignment="1">
      <alignment horizontal="left"/>
    </xf>
    <xf numFmtId="14" fontId="102" fillId="0" borderId="0" xfId="160" applyNumberFormat="1" applyFont="1" applyFill="1" applyBorder="1" applyAlignment="1">
      <alignment horizontal="left"/>
    </xf>
    <xf numFmtId="14" fontId="66" fillId="0" borderId="0" xfId="160" applyNumberFormat="1" applyFont="1" applyFill="1" applyBorder="1" applyAlignment="1">
      <alignment horizontal="left"/>
    </xf>
    <xf numFmtId="0" fontId="105" fillId="0" borderId="0" xfId="160" applyFont="1" applyBorder="1"/>
    <xf numFmtId="0" fontId="104" fillId="0" borderId="0" xfId="160" applyFont="1" applyBorder="1"/>
    <xf numFmtId="0" fontId="106" fillId="0" borderId="0" xfId="160" applyFont="1"/>
    <xf numFmtId="0" fontId="102" fillId="0" borderId="0" xfId="160" applyFont="1"/>
    <xf numFmtId="0" fontId="101" fillId="0" borderId="0" xfId="160" applyFont="1"/>
    <xf numFmtId="0" fontId="107" fillId="0" borderId="0" xfId="160" applyFont="1"/>
    <xf numFmtId="0" fontId="1" fillId="0" borderId="0" xfId="160"/>
    <xf numFmtId="0" fontId="23" fillId="0" borderId="0" xfId="31" applyAlignment="1" applyProtection="1"/>
    <xf numFmtId="0" fontId="101" fillId="32" borderId="0" xfId="0" applyFont="1" applyFill="1"/>
    <xf numFmtId="0" fontId="109" fillId="32" borderId="0" xfId="0" applyFont="1" applyFill="1" applyAlignment="1">
      <alignment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49" fontId="12" fillId="35" borderId="44" xfId="0" applyNumberFormat="1" applyFont="1" applyFill="1" applyBorder="1" applyAlignment="1">
      <alignment vertical="center"/>
    </xf>
    <xf numFmtId="49" fontId="12" fillId="35" borderId="44" xfId="0" applyNumberFormat="1" applyFont="1" applyFill="1" applyBorder="1" applyAlignment="1">
      <alignment horizontal="center" vertical="center"/>
    </xf>
    <xf numFmtId="0" fontId="72" fillId="38" borderId="44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111" fillId="27" borderId="44" xfId="0" applyFont="1" applyFill="1" applyBorder="1" applyAlignment="1">
      <alignment vertical="center"/>
    </xf>
    <xf numFmtId="165" fontId="112" fillId="27" borderId="4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2" fillId="41" borderId="44" xfId="37" applyNumberFormat="1" applyFont="1" applyFill="1" applyBorder="1" applyAlignment="1">
      <alignment horizontal="center" vertical="center"/>
    </xf>
    <xf numFmtId="166" fontId="12" fillId="40" borderId="44" xfId="37" applyNumberFormat="1" applyFont="1" applyFill="1" applyBorder="1" applyAlignment="1">
      <alignment horizontal="center" vertical="center"/>
    </xf>
    <xf numFmtId="0" fontId="12" fillId="42" borderId="44" xfId="0" applyFont="1" applyFill="1" applyBorder="1" applyAlignment="1">
      <alignment horizontal="center" vertical="center"/>
    </xf>
    <xf numFmtId="166" fontId="12" fillId="42" borderId="44" xfId="37" applyNumberFormat="1" applyFont="1" applyFill="1" applyBorder="1" applyAlignment="1">
      <alignment horizontal="center" vertical="center"/>
    </xf>
    <xf numFmtId="0" fontId="12" fillId="31" borderId="44" xfId="0" applyFont="1" applyFill="1" applyBorder="1" applyAlignment="1">
      <alignment horizontal="center" vertical="center"/>
    </xf>
    <xf numFmtId="166" fontId="12" fillId="31" borderId="44" xfId="37" applyNumberFormat="1" applyFont="1" applyFill="1" applyBorder="1" applyAlignment="1">
      <alignment horizontal="center" vertical="center"/>
    </xf>
    <xf numFmtId="0" fontId="12" fillId="43" borderId="44" xfId="0" applyFont="1" applyFill="1" applyBorder="1" applyAlignment="1">
      <alignment horizontal="center" vertical="center"/>
    </xf>
    <xf numFmtId="166" fontId="12" fillId="43" borderId="44" xfId="37" applyNumberFormat="1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166" fontId="12" fillId="34" borderId="44" xfId="37" applyNumberFormat="1" applyFont="1" applyFill="1" applyBorder="1" applyAlignment="1">
      <alignment horizontal="center" vertical="center"/>
    </xf>
    <xf numFmtId="166" fontId="113" fillId="0" borderId="0" xfId="37" quotePrefix="1" applyNumberFormat="1" applyFont="1" applyFill="1" applyBorder="1" applyAlignment="1">
      <alignment horizontal="center" vertical="center" textRotation="90"/>
    </xf>
    <xf numFmtId="166" fontId="114" fillId="0" borderId="44" xfId="37" quotePrefix="1" applyNumberFormat="1" applyFont="1" applyFill="1" applyBorder="1" applyAlignment="1">
      <alignment horizontal="left" vertical="center"/>
    </xf>
    <xf numFmtId="0" fontId="115" fillId="0" borderId="0" xfId="0" applyFont="1" applyAlignment="1">
      <alignment vertical="top"/>
    </xf>
    <xf numFmtId="3" fontId="0" fillId="0" borderId="0" xfId="0" applyNumberFormat="1"/>
    <xf numFmtId="0" fontId="13" fillId="33" borderId="44" xfId="0" applyFont="1" applyFill="1" applyBorder="1" applyAlignment="1">
      <alignment horizontal="center" vertical="center" wrapText="1"/>
    </xf>
    <xf numFmtId="0" fontId="103" fillId="0" borderId="58" xfId="160" applyFont="1" applyFill="1" applyBorder="1" applyAlignment="1">
      <alignment horizontal="center" vertical="center"/>
    </xf>
    <xf numFmtId="0" fontId="103" fillId="0" borderId="59" xfId="160" applyFont="1" applyFill="1" applyBorder="1" applyAlignment="1">
      <alignment horizontal="center" vertical="center"/>
    </xf>
    <xf numFmtId="0" fontId="103" fillId="0" borderId="60" xfId="160" applyFont="1" applyFill="1" applyBorder="1" applyAlignment="1">
      <alignment horizontal="center" vertical="center"/>
    </xf>
    <xf numFmtId="0" fontId="103" fillId="0" borderId="61" xfId="160" applyFont="1" applyFill="1" applyBorder="1" applyAlignment="1">
      <alignment horizontal="center" vertical="center"/>
    </xf>
    <xf numFmtId="0" fontId="103" fillId="0" borderId="0" xfId="160" applyFont="1" applyFill="1" applyBorder="1" applyAlignment="1">
      <alignment horizontal="center" vertical="center"/>
    </xf>
    <xf numFmtId="0" fontId="103" fillId="0" borderId="62" xfId="160" applyFont="1" applyFill="1" applyBorder="1" applyAlignment="1">
      <alignment horizontal="center" vertical="center"/>
    </xf>
    <xf numFmtId="0" fontId="104" fillId="0" borderId="63" xfId="160" applyFont="1" applyFill="1" applyBorder="1" applyAlignment="1">
      <alignment horizontal="center" wrapText="1"/>
    </xf>
    <xf numFmtId="0" fontId="104" fillId="0" borderId="64" xfId="160" applyFont="1" applyFill="1" applyBorder="1" applyAlignment="1">
      <alignment horizontal="center" wrapText="1"/>
    </xf>
    <xf numFmtId="0" fontId="104" fillId="0" borderId="65" xfId="160" applyFont="1" applyFill="1" applyBorder="1" applyAlignment="1">
      <alignment horizontal="center" wrapText="1"/>
    </xf>
    <xf numFmtId="0" fontId="23" fillId="0" borderId="0" xfId="31" applyAlignment="1" applyProtection="1">
      <alignment horizontal="left"/>
    </xf>
    <xf numFmtId="0" fontId="23" fillId="0" borderId="0" xfId="31" applyAlignment="1" applyProtection="1"/>
    <xf numFmtId="0" fontId="109" fillId="32" borderId="0" xfId="0" applyFont="1" applyFill="1" applyAlignment="1">
      <alignment horizontal="left" vertical="center"/>
    </xf>
    <xf numFmtId="0" fontId="13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5" fillId="25" borderId="44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/>
    </xf>
    <xf numFmtId="0" fontId="13" fillId="38" borderId="48" xfId="0" applyFont="1" applyFill="1" applyBorder="1" applyAlignment="1">
      <alignment horizontal="center" vertical="center"/>
    </xf>
    <xf numFmtId="0" fontId="13" fillId="38" borderId="49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/>
    </xf>
    <xf numFmtId="0" fontId="24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28" fillId="32" borderId="48" xfId="0" applyFont="1" applyFill="1" applyBorder="1" applyAlignment="1">
      <alignment horizontal="center" vertical="center" wrapText="1"/>
    </xf>
    <xf numFmtId="0" fontId="28" fillId="32" borderId="66" xfId="0" applyFont="1" applyFill="1" applyBorder="1" applyAlignment="1">
      <alignment horizontal="center" vertical="center" wrapText="1"/>
    </xf>
    <xf numFmtId="0" fontId="28" fillId="32" borderId="49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 wrapText="1"/>
    </xf>
    <xf numFmtId="0" fontId="35" fillId="33" borderId="49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25" fillId="28" borderId="0" xfId="35" applyFont="1" applyFill="1" applyAlignment="1">
      <alignment horizontal="left"/>
    </xf>
    <xf numFmtId="0" fontId="14" fillId="0" borderId="0" xfId="35" applyAlignment="1"/>
    <xf numFmtId="0" fontId="26" fillId="30" borderId="0" xfId="35" applyFont="1" applyFill="1" applyAlignment="1">
      <alignment horizontal="left"/>
    </xf>
  </cellXfs>
  <cellStyles count="162">
    <cellStyle name="20% - Énfasis1" xfId="1" builtinId="30" customBuiltin="1"/>
    <cellStyle name="20% - Énfasis1 2" xfId="61"/>
    <cellStyle name="20% - Énfasis1 3" xfId="101"/>
    <cellStyle name="20% - Énfasis1 4" xfId="115"/>
    <cellStyle name="20% - Énfasis1 5" xfId="142"/>
    <cellStyle name="20% - Énfasis2" xfId="2" builtinId="34" customBuiltin="1"/>
    <cellStyle name="20% - Énfasis2 2" xfId="62"/>
    <cellStyle name="20% - Énfasis2 3" xfId="102"/>
    <cellStyle name="20% - Énfasis2 4" xfId="116"/>
    <cellStyle name="20% - Énfasis2 5" xfId="143"/>
    <cellStyle name="20% - Énfasis3" xfId="3" builtinId="38" customBuiltin="1"/>
    <cellStyle name="20% - Énfasis3 2" xfId="63"/>
    <cellStyle name="20% - Énfasis3 3" xfId="103"/>
    <cellStyle name="20% - Énfasis3 4" xfId="117"/>
    <cellStyle name="20% - Énfasis3 5" xfId="144"/>
    <cellStyle name="20% - Énfasis4" xfId="4" builtinId="42" customBuiltin="1"/>
    <cellStyle name="20% - Énfasis4 2" xfId="64"/>
    <cellStyle name="20% - Énfasis4 3" xfId="104"/>
    <cellStyle name="20% - Énfasis4 4" xfId="118"/>
    <cellStyle name="20% - Énfasis4 5" xfId="145"/>
    <cellStyle name="20% - Énfasis5" xfId="5" builtinId="46" customBuiltin="1"/>
    <cellStyle name="20% - Énfasis5 2" xfId="65"/>
    <cellStyle name="20% - Énfasis5 3" xfId="105"/>
    <cellStyle name="20% - Énfasis5 4" xfId="119"/>
    <cellStyle name="20% - Énfasis5 5" xfId="146"/>
    <cellStyle name="20% - Énfasis6" xfId="6" builtinId="50" customBuiltin="1"/>
    <cellStyle name="20% - Énfasis6 2" xfId="66"/>
    <cellStyle name="20% - Énfasis6 3" xfId="106"/>
    <cellStyle name="20% - Énfasis6 4" xfId="120"/>
    <cellStyle name="20% - Énfasis6 5" xfId="147"/>
    <cellStyle name="40% - Énfasis1" xfId="7" builtinId="31" customBuiltin="1"/>
    <cellStyle name="40% - Énfasis1 2" xfId="67"/>
    <cellStyle name="40% - Énfasis1 3" xfId="107"/>
    <cellStyle name="40% - Énfasis1 4" xfId="121"/>
    <cellStyle name="40% - Énfasis1 5" xfId="148"/>
    <cellStyle name="40% - Énfasis2" xfId="8" builtinId="35" customBuiltin="1"/>
    <cellStyle name="40% - Énfasis2 2" xfId="68"/>
    <cellStyle name="40% - Énfasis2 3" xfId="108"/>
    <cellStyle name="40% - Énfasis2 4" xfId="122"/>
    <cellStyle name="40% - Énfasis2 5" xfId="149"/>
    <cellStyle name="40% - Énfasis3" xfId="9" builtinId="39" customBuiltin="1"/>
    <cellStyle name="40% - Énfasis3 2" xfId="69"/>
    <cellStyle name="40% - Énfasis3 3" xfId="109"/>
    <cellStyle name="40% - Énfasis3 4" xfId="123"/>
    <cellStyle name="40% - Énfasis3 5" xfId="150"/>
    <cellStyle name="40% - Énfasis4" xfId="10" builtinId="43" customBuiltin="1"/>
    <cellStyle name="40% - Énfasis4 2" xfId="70"/>
    <cellStyle name="40% - Énfasis4 3" xfId="110"/>
    <cellStyle name="40% - Énfasis4 4" xfId="124"/>
    <cellStyle name="40% - Énfasis4 5" xfId="151"/>
    <cellStyle name="40% - Énfasis5" xfId="11" builtinId="47" customBuiltin="1"/>
    <cellStyle name="40% - Énfasis5 2" xfId="71"/>
    <cellStyle name="40% - Énfasis5 3" xfId="111"/>
    <cellStyle name="40% - Énfasis5 4" xfId="125"/>
    <cellStyle name="40% - Énfasis5 5" xfId="152"/>
    <cellStyle name="40% - Énfasis6" xfId="12" builtinId="51" customBuiltin="1"/>
    <cellStyle name="40% - Énfasis6 2" xfId="72"/>
    <cellStyle name="40% - Énfasis6 3" xfId="112"/>
    <cellStyle name="40% - Énfasis6 4" xfId="126"/>
    <cellStyle name="40% - Énfasis6 5" xfId="153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s" xfId="36" builtinId="10" customBuiltin="1"/>
    <cellStyle name="Notas 2" xfId="93"/>
    <cellStyle name="Notas 3" xfId="113"/>
    <cellStyle name="Notas 4" xfId="130"/>
    <cellStyle name="Notas 5" xfId="154"/>
    <cellStyle name="Porcentaje" xfId="37" builtinId="5"/>
    <cellStyle name="Porcentaje 2" xfId="46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&#205;ndex!A1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1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1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13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2167350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  <xdr:twoCellAnchor editAs="oneCell">
    <xdr:from>
      <xdr:col>2</xdr:col>
      <xdr:colOff>2236304</xdr:colOff>
      <xdr:row>0</xdr:row>
      <xdr:rowOff>132521</xdr:rowOff>
    </xdr:from>
    <xdr:to>
      <xdr:col>4</xdr:col>
      <xdr:colOff>48775</xdr:colOff>
      <xdr:row>4</xdr:row>
      <xdr:rowOff>88268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88804" y="132521"/>
          <a:ext cx="2815167" cy="68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579783</xdr:colOff>
      <xdr:row>1</xdr:row>
      <xdr:rowOff>82827</xdr:rowOff>
    </xdr:from>
    <xdr:to>
      <xdr:col>6</xdr:col>
      <xdr:colOff>836446</xdr:colOff>
      <xdr:row>2</xdr:row>
      <xdr:rowOff>140805</xdr:rowOff>
    </xdr:to>
    <xdr:pic>
      <xdr:nvPicPr>
        <xdr:cNvPr id="4" name="Picture 37" descr="mcrit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96979" y="265044"/>
          <a:ext cx="1018663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11</xdr:col>
      <xdr:colOff>141452</xdr:colOff>
      <xdr:row>41</xdr:row>
      <xdr:rowOff>2396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90600"/>
          <a:ext cx="9961727" cy="5669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28575</xdr:rowOff>
    </xdr:from>
    <xdr:to>
      <xdr:col>11</xdr:col>
      <xdr:colOff>141452</xdr:colOff>
      <xdr:row>41</xdr:row>
      <xdr:rowOff>24875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019175"/>
          <a:ext cx="9961727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12</xdr:row>
      <xdr:rowOff>38100</xdr:rowOff>
    </xdr:from>
    <xdr:to>
      <xdr:col>9</xdr:col>
      <xdr:colOff>34624</xdr:colOff>
      <xdr:row>29</xdr:row>
      <xdr:rowOff>34909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362200"/>
          <a:ext cx="8254699" cy="2749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10</xdr:col>
      <xdr:colOff>875198</xdr:colOff>
      <xdr:row>40</xdr:row>
      <xdr:rowOff>5812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90600"/>
          <a:ext cx="9266723" cy="55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9557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16</xdr:row>
      <xdr:rowOff>47625</xdr:rowOff>
    </xdr:from>
    <xdr:to>
      <xdr:col>4</xdr:col>
      <xdr:colOff>645455</xdr:colOff>
      <xdr:row>35</xdr:row>
      <xdr:rowOff>19314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990850"/>
          <a:ext cx="4865030" cy="3048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13</xdr:row>
      <xdr:rowOff>114300</xdr:rowOff>
    </xdr:from>
    <xdr:to>
      <xdr:col>6</xdr:col>
      <xdr:colOff>306089</xdr:colOff>
      <xdr:row>33</xdr:row>
      <xdr:rowOff>155732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781300"/>
          <a:ext cx="6078239" cy="3279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95250</xdr:rowOff>
    </xdr:from>
    <xdr:to>
      <xdr:col>4</xdr:col>
      <xdr:colOff>530394</xdr:colOff>
      <xdr:row>32</xdr:row>
      <xdr:rowOff>111083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686175"/>
          <a:ext cx="4883319" cy="24447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14</xdr:row>
      <xdr:rowOff>85725</xdr:rowOff>
    </xdr:from>
    <xdr:to>
      <xdr:col>4</xdr:col>
      <xdr:colOff>674043</xdr:colOff>
      <xdr:row>33</xdr:row>
      <xdr:rowOff>51318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952750"/>
          <a:ext cx="5017443" cy="30421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57150</xdr:rowOff>
    </xdr:from>
    <xdr:to>
      <xdr:col>4</xdr:col>
      <xdr:colOff>682807</xdr:colOff>
      <xdr:row>31</xdr:row>
      <xdr:rowOff>148822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219450"/>
          <a:ext cx="5035732" cy="26824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13</xdr:row>
      <xdr:rowOff>38100</xdr:rowOff>
    </xdr:from>
    <xdr:to>
      <xdr:col>5</xdr:col>
      <xdr:colOff>525124</xdr:colOff>
      <xdr:row>33</xdr:row>
      <xdr:rowOff>122208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657475"/>
          <a:ext cx="5620999" cy="33226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55"/>
  <sheetViews>
    <sheetView showGridLines="0" tabSelected="1" zoomScale="115" zoomScaleNormal="115" workbookViewId="0">
      <selection activeCell="C44" sqref="C44"/>
    </sheetView>
  </sheetViews>
  <sheetFormatPr baseColWidth="10" defaultColWidth="11.42578125" defaultRowHeight="14.25"/>
  <cols>
    <col min="1" max="1" width="11.42578125" style="366"/>
    <col min="2" max="2" width="2.85546875" style="366" customWidth="1"/>
    <col min="3" max="3" width="63.5703125" style="366" customWidth="1"/>
    <col min="4" max="6" width="11.42578125" style="366"/>
    <col min="7" max="7" width="12.7109375" style="366" customWidth="1"/>
    <col min="8" max="16384" width="11.42578125" style="366"/>
  </cols>
  <sheetData>
    <row r="6" spans="1:7">
      <c r="C6" s="367"/>
    </row>
    <row r="7" spans="1:7" ht="15" customHeight="1">
      <c r="A7" s="368"/>
      <c r="B7" s="420" t="s">
        <v>363</v>
      </c>
      <c r="C7" s="421"/>
      <c r="D7" s="421"/>
      <c r="E7" s="421"/>
      <c r="F7" s="421"/>
      <c r="G7" s="422"/>
    </row>
    <row r="8" spans="1:7" ht="15" customHeight="1">
      <c r="A8" s="368"/>
      <c r="B8" s="423"/>
      <c r="C8" s="424"/>
      <c r="D8" s="424"/>
      <c r="E8" s="424"/>
      <c r="F8" s="424"/>
      <c r="G8" s="425"/>
    </row>
    <row r="9" spans="1:7" ht="15" customHeight="1">
      <c r="A9" s="368"/>
      <c r="B9" s="426" t="s">
        <v>340</v>
      </c>
      <c r="C9" s="427"/>
      <c r="D9" s="427"/>
      <c r="E9" s="427"/>
      <c r="F9" s="427"/>
      <c r="G9" s="428"/>
    </row>
    <row r="10" spans="1:7" ht="15" customHeight="1">
      <c r="A10" s="368"/>
      <c r="B10" s="368"/>
      <c r="C10" s="368"/>
      <c r="D10" s="368"/>
      <c r="E10" s="368"/>
      <c r="F10" s="368"/>
      <c r="G10" s="368"/>
    </row>
    <row r="11" spans="1:7" ht="15">
      <c r="B11" s="369" t="s">
        <v>341</v>
      </c>
      <c r="C11" s="367"/>
    </row>
    <row r="12" spans="1:7">
      <c r="B12" s="370" t="s">
        <v>389</v>
      </c>
      <c r="C12" s="367"/>
    </row>
    <row r="13" spans="1:7">
      <c r="B13" s="371"/>
      <c r="C13" s="367"/>
    </row>
    <row r="14" spans="1:7" ht="15">
      <c r="B14" s="372" t="s">
        <v>342</v>
      </c>
      <c r="C14" s="367"/>
    </row>
    <row r="15" spans="1:7">
      <c r="B15" s="373" t="s">
        <v>311</v>
      </c>
      <c r="C15" s="367"/>
    </row>
    <row r="16" spans="1:7">
      <c r="B16" s="374"/>
      <c r="C16" s="367"/>
    </row>
    <row r="17" spans="2:7" ht="15.75">
      <c r="B17" s="375" t="s">
        <v>343</v>
      </c>
      <c r="C17" s="367"/>
      <c r="D17" s="376"/>
      <c r="E17" s="376"/>
      <c r="F17" s="376"/>
    </row>
    <row r="18" spans="2:7" ht="15">
      <c r="B18" s="377" t="s">
        <v>361</v>
      </c>
      <c r="C18" s="367"/>
      <c r="D18" s="376"/>
      <c r="E18" s="376"/>
      <c r="F18" s="376"/>
    </row>
    <row r="19" spans="2:7" ht="15">
      <c r="B19" s="377" t="s">
        <v>344</v>
      </c>
      <c r="C19" s="367"/>
      <c r="D19" s="376"/>
      <c r="E19" s="376"/>
      <c r="F19" s="376"/>
    </row>
    <row r="20" spans="2:7" ht="15">
      <c r="B20" s="377" t="s">
        <v>345</v>
      </c>
      <c r="C20" s="367"/>
      <c r="D20" s="376"/>
      <c r="E20" s="376"/>
      <c r="F20" s="376"/>
    </row>
    <row r="21" spans="2:7" ht="15">
      <c r="B21" s="377"/>
      <c r="C21" s="367"/>
      <c r="D21" s="376"/>
      <c r="E21" s="376"/>
      <c r="F21" s="376"/>
    </row>
    <row r="22" spans="2:7">
      <c r="B22" s="377"/>
      <c r="C22" s="378"/>
      <c r="D22" s="379"/>
      <c r="E22" s="379"/>
      <c r="F22" s="379"/>
      <c r="G22" s="379"/>
    </row>
    <row r="23" spans="2:7" ht="15">
      <c r="B23" s="380"/>
      <c r="C23" s="378"/>
      <c r="D23" s="379"/>
      <c r="E23" s="379"/>
      <c r="F23" s="379"/>
      <c r="G23" s="379"/>
    </row>
    <row r="24" spans="2:7" ht="15">
      <c r="B24" s="375" t="s">
        <v>346</v>
      </c>
      <c r="C24" s="378"/>
      <c r="D24" s="379"/>
      <c r="E24" s="379"/>
      <c r="F24" s="379"/>
      <c r="G24" s="379"/>
    </row>
    <row r="25" spans="2:7">
      <c r="B25" s="430" t="s">
        <v>348</v>
      </c>
      <c r="C25" s="430"/>
      <c r="D25" s="379"/>
      <c r="E25" s="379"/>
      <c r="F25" s="379"/>
      <c r="G25" s="379"/>
    </row>
    <row r="26" spans="2:7">
      <c r="B26" s="429" t="s">
        <v>349</v>
      </c>
      <c r="C26" s="429"/>
      <c r="D26" s="379"/>
      <c r="E26" s="379"/>
      <c r="F26" s="379"/>
      <c r="G26" s="379"/>
    </row>
    <row r="27" spans="2:7">
      <c r="B27" s="429" t="s">
        <v>350</v>
      </c>
      <c r="C27" s="429"/>
      <c r="D27" s="379"/>
      <c r="E27" s="379"/>
      <c r="F27" s="379"/>
      <c r="G27" s="379"/>
    </row>
    <row r="28" spans="2:7">
      <c r="B28" s="429" t="s">
        <v>351</v>
      </c>
      <c r="C28" s="429"/>
      <c r="D28" s="379"/>
      <c r="E28" s="379"/>
      <c r="F28" s="379"/>
      <c r="G28" s="379"/>
    </row>
    <row r="29" spans="2:7">
      <c r="B29" s="429" t="s">
        <v>352</v>
      </c>
      <c r="C29" s="429"/>
      <c r="D29" s="379"/>
      <c r="E29" s="379"/>
      <c r="F29" s="379"/>
      <c r="G29" s="379"/>
    </row>
    <row r="30" spans="2:7">
      <c r="B30" s="429" t="s">
        <v>98</v>
      </c>
      <c r="C30" s="429"/>
      <c r="D30" s="379"/>
      <c r="E30" s="379"/>
      <c r="F30" s="379"/>
      <c r="G30" s="379"/>
    </row>
    <row r="31" spans="2:7">
      <c r="B31" s="429" t="s">
        <v>362</v>
      </c>
      <c r="C31" s="429"/>
      <c r="D31" s="379"/>
      <c r="E31" s="379"/>
      <c r="F31" s="379"/>
      <c r="G31" s="379"/>
    </row>
    <row r="32" spans="2:7">
      <c r="B32" s="429" t="s">
        <v>141</v>
      </c>
      <c r="C32" s="429"/>
      <c r="D32" s="379"/>
      <c r="E32" s="379"/>
      <c r="F32" s="379"/>
      <c r="G32" s="379"/>
    </row>
    <row r="33" spans="2:7">
      <c r="B33" s="382" t="s">
        <v>66</v>
      </c>
      <c r="C33" s="382"/>
      <c r="D33" s="379"/>
      <c r="E33" s="379"/>
      <c r="F33" s="379"/>
      <c r="G33" s="379"/>
    </row>
    <row r="34" spans="2:7">
      <c r="B34" s="382"/>
      <c r="C34" s="382" t="s">
        <v>353</v>
      </c>
      <c r="D34" s="379"/>
      <c r="E34" s="379"/>
      <c r="F34" s="379"/>
      <c r="G34" s="379"/>
    </row>
    <row r="35" spans="2:7">
      <c r="B35" s="382"/>
      <c r="C35" s="382" t="s">
        <v>241</v>
      </c>
      <c r="D35" s="379"/>
      <c r="E35" s="379"/>
      <c r="F35" s="379"/>
      <c r="G35" s="379"/>
    </row>
    <row r="36" spans="2:7">
      <c r="B36" s="382"/>
      <c r="C36" s="382" t="s">
        <v>354</v>
      </c>
      <c r="D36" s="379"/>
      <c r="E36" s="379"/>
      <c r="F36" s="379"/>
      <c r="G36" s="379"/>
    </row>
    <row r="37" spans="2:7">
      <c r="B37" s="382"/>
      <c r="C37" s="382" t="s">
        <v>277</v>
      </c>
      <c r="D37" s="379"/>
      <c r="E37" s="379"/>
      <c r="F37" s="379"/>
      <c r="G37" s="379"/>
    </row>
    <row r="38" spans="2:7">
      <c r="B38" s="382"/>
      <c r="C38" s="382" t="s">
        <v>359</v>
      </c>
      <c r="D38" s="379"/>
      <c r="E38" s="379"/>
      <c r="F38" s="379"/>
      <c r="G38" s="379"/>
    </row>
    <row r="39" spans="2:7">
      <c r="B39" s="382"/>
      <c r="C39" s="382" t="s">
        <v>355</v>
      </c>
      <c r="D39" s="379"/>
      <c r="E39" s="379"/>
      <c r="F39" s="379"/>
      <c r="G39" s="379"/>
    </row>
    <row r="40" spans="2:7">
      <c r="B40" s="382"/>
      <c r="C40" s="382" t="s">
        <v>356</v>
      </c>
      <c r="D40" s="379"/>
      <c r="E40" s="379"/>
      <c r="F40" s="379"/>
      <c r="G40" s="379"/>
    </row>
    <row r="41" spans="2:7">
      <c r="B41" s="382"/>
      <c r="C41" s="382" t="s">
        <v>357</v>
      </c>
      <c r="D41" s="379"/>
      <c r="E41" s="379"/>
      <c r="F41" s="379"/>
      <c r="G41" s="379"/>
    </row>
    <row r="42" spans="2:7">
      <c r="B42" s="382" t="s">
        <v>67</v>
      </c>
      <c r="C42" s="382"/>
      <c r="D42" s="379"/>
      <c r="E42" s="379"/>
      <c r="F42" s="379"/>
      <c r="G42" s="379"/>
    </row>
    <row r="43" spans="2:7">
      <c r="B43" s="382"/>
      <c r="C43" s="382" t="s">
        <v>283</v>
      </c>
      <c r="D43" s="379"/>
      <c r="E43" s="379"/>
      <c r="F43" s="379"/>
      <c r="G43" s="379"/>
    </row>
    <row r="44" spans="2:7">
      <c r="B44" s="382"/>
      <c r="C44" s="382" t="s">
        <v>360</v>
      </c>
      <c r="D44" s="379"/>
      <c r="E44" s="379"/>
      <c r="F44" s="379"/>
      <c r="G44" s="379"/>
    </row>
    <row r="45" spans="2:7">
      <c r="B45" s="382"/>
      <c r="C45" s="382" t="s">
        <v>356</v>
      </c>
      <c r="D45" s="379"/>
      <c r="E45" s="379"/>
      <c r="F45" s="379"/>
      <c r="G45" s="379"/>
    </row>
    <row r="46" spans="2:7">
      <c r="B46" s="429" t="s">
        <v>358</v>
      </c>
      <c r="C46" s="429"/>
      <c r="D46" s="379"/>
      <c r="E46" s="379"/>
      <c r="F46" s="379"/>
      <c r="G46" s="379"/>
    </row>
    <row r="47" spans="2:7">
      <c r="B47" s="429" t="s">
        <v>347</v>
      </c>
      <c r="C47" s="429"/>
      <c r="D47" s="379"/>
      <c r="E47" s="379"/>
      <c r="F47" s="379"/>
      <c r="G47" s="379"/>
    </row>
    <row r="48" spans="2:7" ht="15">
      <c r="B48" s="381"/>
      <c r="D48" s="379"/>
      <c r="E48" s="379"/>
      <c r="F48" s="379"/>
      <c r="G48" s="379"/>
    </row>
    <row r="49" spans="2:7" ht="15">
      <c r="B49" s="381"/>
      <c r="D49" s="379"/>
      <c r="E49" s="379"/>
      <c r="F49" s="379"/>
      <c r="G49" s="379"/>
    </row>
    <row r="50" spans="2:7" ht="15">
      <c r="B50" s="381"/>
    </row>
    <row r="51" spans="2:7" ht="15">
      <c r="B51" s="381"/>
    </row>
    <row r="52" spans="2:7" ht="15">
      <c r="B52" s="381"/>
    </row>
    <row r="53" spans="2:7" ht="15">
      <c r="B53" s="381"/>
    </row>
    <row r="54" spans="2:7" ht="15">
      <c r="B54" s="381"/>
    </row>
    <row r="55" spans="2:7">
      <c r="B55" s="367"/>
    </row>
  </sheetData>
  <mergeCells count="12">
    <mergeCell ref="B7:G8"/>
    <mergeCell ref="B9:G9"/>
    <mergeCell ref="B47:C47"/>
    <mergeCell ref="B25:C25"/>
    <mergeCell ref="B26:C26"/>
    <mergeCell ref="B27:C27"/>
    <mergeCell ref="B28:C28"/>
    <mergeCell ref="B29:C29"/>
    <mergeCell ref="B30:C30"/>
    <mergeCell ref="B31:C31"/>
    <mergeCell ref="B46:C46"/>
    <mergeCell ref="B32:C32"/>
  </mergeCells>
  <hyperlinks>
    <hyperlink ref="B47:C47" location="'FITXES INDICADORS CAT'!A1" display="Fitxes indicadors CAT"/>
    <hyperlink ref="B26:C26" location="'DEMOGRAFIA I MERCAT LABORAL'!A1" display="Demografia i Mercat Laboral"/>
    <hyperlink ref="B27:C27" location="IPC!A1" display="Índex de Preus al Consum (IPC)"/>
    <hyperlink ref="B28:C28" location="'PREUS DELS CARBURANTS'!A1" display="Preus dels carburants"/>
    <hyperlink ref="B29:C29" location="'CONSUM I EMISSIONS CARBURANTS'!A1" display="Consum i emissions de carburants"/>
    <hyperlink ref="B30:C30" location="'MATRICULACIÓ VEHICLES'!A1" display="Matriculacions de vehicles"/>
    <hyperlink ref="B32:C32" location="'ALTRES INDICADORS'!A1" display="Altres indicadors"/>
    <hyperlink ref="C34" location="'AUTOPISTES PEATGE'!A1" display="Trànsit en autopistes de peatge "/>
    <hyperlink ref="C35" location="'VIES LLIURES DE PEATGE'!A1" display="Trànsit en vies lliures de peatge"/>
    <hyperlink ref="C36" location="TPC!A1" display="Transport públic col·lectiu (TPC)"/>
    <hyperlink ref="C39" location="'TRÀNSIT LLARGA DISTÀNCIA'!A1" display="Trànsit de llarga distància (Aeroport, Estació de Sants i Port)"/>
    <hyperlink ref="C40" location="'MOBILITAT GRÀFIC 1'!A1" display="Gràfics Taxa de Variació Interanual"/>
    <hyperlink ref="C41" location="'MOBILITAT GRÀFIC 2'!A1" display="Gràfics Taxa de Variació Interanual (sense llarg recorregut)"/>
    <hyperlink ref="C43" location="'MERCADERIES VEHICLES PESANTS'!A1" display="Trànsit de vehicles pesants en autopistes"/>
    <hyperlink ref="C44" location="'MERCADERIES FFCC, PORTS I AERO'!A1" display="Transport de Mercaderies al Port i l'Aeroport de Barcelona"/>
    <hyperlink ref="C45" location="'MOBILITAT MERCADERIES GRÀFIC 1'!A1" display="Gràfics Taxa de Variació Interanual"/>
    <hyperlink ref="B46:C46" location="SÍNTESI!A1" display="Síntesi dels principals indicadors"/>
    <hyperlink ref="B25:C25" location="'PRODCUTE INTERIOR BRUT'!A1" display="Producte Interior Brut"/>
    <hyperlink ref="C37" location="'ATM Àrea de BCN'!A1" display="ATM Barcelona"/>
    <hyperlink ref="C38" location="'Resta ATM''s'!A1" display="ATM Tarragona, ATM Lleida, ATM Girona"/>
    <hyperlink ref="B31:C31" location="'MATRICULACIÓ VEHICLES'!A1" display="Matriculacions de vehicle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E21" sqref="E21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45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 customHeight="1">
      <c r="B10" s="192" t="s">
        <v>93</v>
      </c>
      <c r="C10" s="176" t="s">
        <v>394</v>
      </c>
      <c r="D10" s="178">
        <v>57422.756097560974</v>
      </c>
      <c r="E10" s="178">
        <v>56758.243902439026</v>
      </c>
      <c r="F10" s="178">
        <v>664.51219512194803</v>
      </c>
      <c r="G10" s="179">
        <v>1.1707765241365964E-2</v>
      </c>
      <c r="H10" s="221" t="s">
        <v>202</v>
      </c>
      <c r="I10" s="439" t="s">
        <v>314</v>
      </c>
      <c r="J10" s="46" t="str">
        <f>IF(G10&lt;-0.5%,"f",IF(G10&lt;0.5%,"=","g"))</f>
        <v>g</v>
      </c>
    </row>
    <row r="11" spans="2:11" ht="19.5">
      <c r="B11" s="201" t="s">
        <v>94</v>
      </c>
      <c r="C11" s="182" t="s">
        <v>394</v>
      </c>
      <c r="D11" s="184">
        <v>37739.739837398374</v>
      </c>
      <c r="E11" s="184">
        <v>35704.186991869916</v>
      </c>
      <c r="F11" s="184">
        <v>2035.5528455284584</v>
      </c>
      <c r="G11" s="185">
        <v>5.7011600515983307E-2</v>
      </c>
      <c r="H11" s="225" t="s">
        <v>203</v>
      </c>
      <c r="I11" s="439"/>
      <c r="J11" s="46" t="str">
        <f>IF(G11&lt;-0.5%,"f",IF(G11&lt;0.5%,"=","g"))</f>
        <v>g</v>
      </c>
    </row>
    <row r="12" spans="2:11" ht="19.5">
      <c r="B12" s="192" t="s">
        <v>95</v>
      </c>
      <c r="C12" s="176" t="s">
        <v>394</v>
      </c>
      <c r="D12" s="178">
        <v>73810.024390243896</v>
      </c>
      <c r="E12" s="178">
        <v>69159.455284552852</v>
      </c>
      <c r="F12" s="178">
        <v>4650.5691056910437</v>
      </c>
      <c r="G12" s="179">
        <v>6.7244154635928366E-2</v>
      </c>
      <c r="H12" s="221" t="s">
        <v>200</v>
      </c>
      <c r="I12" s="439"/>
      <c r="J12" s="46" t="str">
        <f>IF(G12&lt;-0.5%,"f",IF(G12&lt;0.5%,"=","g"))</f>
        <v>g</v>
      </c>
    </row>
    <row r="13" spans="2:11" ht="19.5">
      <c r="B13" s="201" t="s">
        <v>96</v>
      </c>
      <c r="C13" s="182" t="s">
        <v>394</v>
      </c>
      <c r="D13" s="184">
        <v>62621.268292682929</v>
      </c>
      <c r="E13" s="184">
        <v>63285.813008130084</v>
      </c>
      <c r="F13" s="184">
        <v>-664.54471544715489</v>
      </c>
      <c r="G13" s="185">
        <v>-1.0500690184098382E-2</v>
      </c>
      <c r="H13" s="225" t="s">
        <v>201</v>
      </c>
      <c r="I13" s="439"/>
      <c r="J13" s="46" t="str">
        <f>IF(G13&lt;-0.5%,"f",IF(G13&lt;0.5%,"=","g"))</f>
        <v>f</v>
      </c>
    </row>
    <row r="14" spans="2:11" ht="19.5">
      <c r="B14" s="192" t="s">
        <v>97</v>
      </c>
      <c r="C14" s="176" t="s">
        <v>394</v>
      </c>
      <c r="D14" s="178">
        <v>28581.024390276423</v>
      </c>
      <c r="E14" s="178">
        <v>27129.951219203249</v>
      </c>
      <c r="F14" s="178">
        <v>1451.0731710731743</v>
      </c>
      <c r="G14" s="179">
        <v>5.3486022121782106E-2</v>
      </c>
      <c r="H14" s="221" t="s">
        <v>199</v>
      </c>
      <c r="I14" s="439"/>
      <c r="J14" s="46" t="str">
        <f>IF(G14&lt;-0.5%,"f",IF(G14&lt;0.5%,"=","g"))</f>
        <v>g</v>
      </c>
    </row>
    <row r="15" spans="2:11" ht="19.5">
      <c r="B15" s="201" t="s">
        <v>218</v>
      </c>
      <c r="C15" s="182" t="s">
        <v>394</v>
      </c>
      <c r="D15" s="184">
        <v>85193.707317073175</v>
      </c>
      <c r="E15" s="184">
        <v>82752.601626016258</v>
      </c>
      <c r="F15" s="184">
        <v>2441.1056910569168</v>
      </c>
      <c r="G15" s="185">
        <v>2.9498839227907414E-2</v>
      </c>
      <c r="H15" s="225" t="s">
        <v>201</v>
      </c>
      <c r="I15" s="439"/>
      <c r="J15" s="46" t="str">
        <f t="shared" ref="J15:J20" si="0">IF(G15&lt;-0.5%,"f",IF(G15&lt;0.5%,"=","g"))</f>
        <v>g</v>
      </c>
    </row>
    <row r="16" spans="2:11" ht="19.5">
      <c r="B16" s="192" t="s">
        <v>219</v>
      </c>
      <c r="C16" s="176" t="s">
        <v>394</v>
      </c>
      <c r="D16" s="178">
        <v>27875.219512195123</v>
      </c>
      <c r="E16" s="178">
        <v>27432.349593495936</v>
      </c>
      <c r="F16" s="178">
        <v>442.86991869918711</v>
      </c>
      <c r="G16" s="179">
        <v>1.6144075343957676E-2</v>
      </c>
      <c r="H16" s="221" t="s">
        <v>254</v>
      </c>
      <c r="I16" s="439"/>
      <c r="J16" s="46" t="str">
        <f t="shared" si="0"/>
        <v>g</v>
      </c>
    </row>
    <row r="17" spans="2:10" ht="19.5">
      <c r="B17" s="201" t="s">
        <v>220</v>
      </c>
      <c r="C17" s="182" t="s">
        <v>394</v>
      </c>
      <c r="D17" s="184">
        <v>18929.024390243903</v>
      </c>
      <c r="E17" s="184">
        <v>18012.943089430893</v>
      </c>
      <c r="F17" s="184">
        <v>916.08130081300988</v>
      </c>
      <c r="G17" s="185">
        <v>5.0856836457253918E-2</v>
      </c>
      <c r="H17" s="225" t="s">
        <v>203</v>
      </c>
      <c r="I17" s="439"/>
      <c r="J17" s="46" t="str">
        <f t="shared" si="0"/>
        <v>g</v>
      </c>
    </row>
    <row r="18" spans="2:10" ht="19.5">
      <c r="B18" s="192" t="s">
        <v>221</v>
      </c>
      <c r="C18" s="176" t="s">
        <v>394</v>
      </c>
      <c r="D18" s="178">
        <v>14217.837398373984</v>
      </c>
      <c r="E18" s="178">
        <v>13292.878048780487</v>
      </c>
      <c r="F18" s="178">
        <v>924.95934959349688</v>
      </c>
      <c r="G18" s="179">
        <v>6.9583076456370074E-2</v>
      </c>
      <c r="H18" s="221" t="s">
        <v>255</v>
      </c>
      <c r="I18" s="439"/>
      <c r="J18" s="46" t="str">
        <f t="shared" si="0"/>
        <v>g</v>
      </c>
    </row>
    <row r="19" spans="2:10" ht="19.5">
      <c r="B19" s="201" t="s">
        <v>222</v>
      </c>
      <c r="C19" s="182" t="s">
        <v>394</v>
      </c>
      <c r="D19" s="184">
        <v>6609.3008132113819</v>
      </c>
      <c r="E19" s="184">
        <v>6442.569105756098</v>
      </c>
      <c r="F19" s="184">
        <v>166.73170745528387</v>
      </c>
      <c r="G19" s="185">
        <v>2.5879692513708141E-2</v>
      </c>
      <c r="H19" s="225" t="s">
        <v>258</v>
      </c>
      <c r="I19" s="439"/>
      <c r="J19" s="46" t="str">
        <f t="shared" si="0"/>
        <v>g</v>
      </c>
    </row>
    <row r="20" spans="2:10" ht="19.5">
      <c r="B20" s="192" t="s">
        <v>223</v>
      </c>
      <c r="C20" s="176" t="s">
        <v>394</v>
      </c>
      <c r="D20" s="178">
        <v>11152.317073170732</v>
      </c>
      <c r="E20" s="178">
        <v>11074.439024390244</v>
      </c>
      <c r="F20" s="178">
        <v>77.878048780488825</v>
      </c>
      <c r="G20" s="179">
        <v>7.0322341934405674E-3</v>
      </c>
      <c r="H20" s="221" t="s">
        <v>257</v>
      </c>
      <c r="I20" s="439"/>
      <c r="J20" s="46" t="str">
        <f t="shared" si="0"/>
        <v>g</v>
      </c>
    </row>
    <row r="21" spans="2:10" ht="19.5">
      <c r="B21" s="201" t="s">
        <v>224</v>
      </c>
      <c r="C21" s="182" t="s">
        <v>394</v>
      </c>
      <c r="D21" s="184">
        <v>21533.552845528455</v>
      </c>
      <c r="E21" s="184">
        <v>20856.113821138213</v>
      </c>
      <c r="F21" s="184">
        <v>677.43902439024168</v>
      </c>
      <c r="G21" s="185">
        <v>3.2481555777838178E-2</v>
      </c>
      <c r="H21" s="225" t="s">
        <v>256</v>
      </c>
      <c r="I21" s="439"/>
      <c r="J21" s="46" t="str">
        <f>IF(G21&lt;-0.5%,"f",IF(G21&lt;0.5%,"=","g"))</f>
        <v>g</v>
      </c>
    </row>
    <row r="22" spans="2:10" ht="19.5">
      <c r="B22" s="188" t="s">
        <v>0</v>
      </c>
      <c r="C22" s="393" t="s">
        <v>394</v>
      </c>
      <c r="D22" s="218">
        <v>445685.77235795936</v>
      </c>
      <c r="E22" s="218">
        <v>431901.54471520334</v>
      </c>
      <c r="F22" s="218">
        <v>13784.227642756014</v>
      </c>
      <c r="G22" s="190">
        <v>3.1915208017710084E-2</v>
      </c>
      <c r="H22" s="190" t="s">
        <v>39</v>
      </c>
      <c r="I22" s="440"/>
      <c r="J22" s="152" t="str">
        <f>IF(G22&lt;-0.5%,"f",IF(G22&lt;0.5%,"=","g"))</f>
        <v>g</v>
      </c>
    </row>
  </sheetData>
  <mergeCells count="9">
    <mergeCell ref="I10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zoomScaleNormal="100" workbookViewId="0">
      <selection activeCell="C10" sqref="C10:G18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252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 customHeight="1">
      <c r="B10" s="217" t="s">
        <v>338</v>
      </c>
      <c r="C10" s="176" t="s">
        <v>394</v>
      </c>
      <c r="D10" s="178">
        <v>28225.747967479674</v>
      </c>
      <c r="E10" s="178">
        <v>27975.520325203252</v>
      </c>
      <c r="F10" s="178">
        <v>250.22764227642256</v>
      </c>
      <c r="G10" s="179">
        <v>8.9445214733321343E-3</v>
      </c>
      <c r="H10" s="221" t="s">
        <v>259</v>
      </c>
      <c r="I10" s="439" t="s">
        <v>234</v>
      </c>
      <c r="J10" s="46" t="str">
        <f t="shared" ref="J10:J18" si="0">IF(G10&lt;-0.5%,"f",IF(G10&lt;0.5%,"=","g"))</f>
        <v>g</v>
      </c>
    </row>
    <row r="11" spans="2:11" ht="19.5">
      <c r="B11" s="201" t="s">
        <v>253</v>
      </c>
      <c r="C11" s="182" t="s">
        <v>394</v>
      </c>
      <c r="D11" s="184">
        <v>14626.008130081302</v>
      </c>
      <c r="E11" s="184">
        <v>14030.227642276423</v>
      </c>
      <c r="F11" s="184">
        <v>595.78048780487916</v>
      </c>
      <c r="G11" s="185">
        <v>4.246406423297433E-2</v>
      </c>
      <c r="H11" s="225" t="s">
        <v>260</v>
      </c>
      <c r="I11" s="437"/>
      <c r="J11" s="46" t="str">
        <f t="shared" si="0"/>
        <v>g</v>
      </c>
    </row>
    <row r="12" spans="2:11" ht="19.5">
      <c r="B12" s="192" t="s">
        <v>226</v>
      </c>
      <c r="C12" s="176" t="s">
        <v>394</v>
      </c>
      <c r="D12" s="178">
        <v>15013.373983739837</v>
      </c>
      <c r="E12" s="178">
        <v>14602.105691056911</v>
      </c>
      <c r="F12" s="178">
        <v>411.26829268292568</v>
      </c>
      <c r="G12" s="179">
        <v>2.8164999033996052E-2</v>
      </c>
      <c r="H12" s="221" t="s">
        <v>261</v>
      </c>
      <c r="I12" s="437"/>
      <c r="J12" s="46" t="str">
        <f t="shared" si="0"/>
        <v>g</v>
      </c>
    </row>
    <row r="13" spans="2:11" ht="19.5">
      <c r="B13" s="201" t="s">
        <v>227</v>
      </c>
      <c r="C13" s="182" t="s">
        <v>394</v>
      </c>
      <c r="D13" s="184">
        <v>42012.83739837398</v>
      </c>
      <c r="E13" s="184">
        <v>40711.406504065038</v>
      </c>
      <c r="F13" s="184">
        <v>1301.4308943089418</v>
      </c>
      <c r="G13" s="185">
        <v>3.1967229974700029E-2</v>
      </c>
      <c r="H13" s="225" t="s">
        <v>262</v>
      </c>
      <c r="I13" s="437"/>
      <c r="J13" s="46" t="str">
        <f t="shared" si="0"/>
        <v>g</v>
      </c>
    </row>
    <row r="14" spans="2:11" ht="19.5">
      <c r="B14" s="192" t="s">
        <v>228</v>
      </c>
      <c r="C14" s="176" t="s">
        <v>394</v>
      </c>
      <c r="D14" s="178">
        <v>5838.9105691056911</v>
      </c>
      <c r="E14" s="178">
        <v>5546.9186991869919</v>
      </c>
      <c r="F14" s="178">
        <v>291.99186991869919</v>
      </c>
      <c r="G14" s="179">
        <v>5.2640373106873861E-2</v>
      </c>
      <c r="H14" s="221" t="s">
        <v>263</v>
      </c>
      <c r="I14" s="437"/>
      <c r="J14" s="46" t="str">
        <f t="shared" si="0"/>
        <v>g</v>
      </c>
    </row>
    <row r="15" spans="2:11" ht="19.5">
      <c r="B15" s="201" t="s">
        <v>229</v>
      </c>
      <c r="C15" s="182" t="s">
        <v>394</v>
      </c>
      <c r="D15" s="184">
        <v>12113.211382113821</v>
      </c>
      <c r="E15" s="184">
        <v>11346.50406504065</v>
      </c>
      <c r="F15" s="184">
        <v>766.707317073171</v>
      </c>
      <c r="G15" s="185">
        <v>6.7572118484974464E-2</v>
      </c>
      <c r="H15" s="225" t="s">
        <v>255</v>
      </c>
      <c r="I15" s="437"/>
      <c r="J15" s="46" t="str">
        <f t="shared" si="0"/>
        <v>g</v>
      </c>
    </row>
    <row r="16" spans="2:11" ht="19.5">
      <c r="B16" s="217" t="s">
        <v>231</v>
      </c>
      <c r="C16" s="176" t="s">
        <v>394</v>
      </c>
      <c r="D16" s="178">
        <v>12796.520325203252</v>
      </c>
      <c r="E16" s="178">
        <v>12033.154471544716</v>
      </c>
      <c r="F16" s="178">
        <v>763.36585365853534</v>
      </c>
      <c r="G16" s="179">
        <v>6.3438548508929937E-2</v>
      </c>
      <c r="H16" s="221" t="s">
        <v>264</v>
      </c>
      <c r="I16" s="437"/>
      <c r="J16" s="46" t="str">
        <f t="shared" si="0"/>
        <v>g</v>
      </c>
    </row>
    <row r="17" spans="2:10" ht="19.5">
      <c r="B17" s="201" t="s">
        <v>230</v>
      </c>
      <c r="C17" s="182" t="s">
        <v>394</v>
      </c>
      <c r="D17" s="184">
        <v>29661.813008130081</v>
      </c>
      <c r="E17" s="184">
        <v>28401.593495934958</v>
      </c>
      <c r="F17" s="184">
        <v>1260.2195121951227</v>
      </c>
      <c r="G17" s="185">
        <v>4.4371436848270385E-2</v>
      </c>
      <c r="H17" s="225" t="s">
        <v>265</v>
      </c>
      <c r="I17" s="437"/>
      <c r="J17" s="46" t="str">
        <f t="shared" si="0"/>
        <v>g</v>
      </c>
    </row>
    <row r="18" spans="2:10" ht="19.5">
      <c r="B18" s="188" t="s">
        <v>0</v>
      </c>
      <c r="C18" s="393" t="s">
        <v>394</v>
      </c>
      <c r="D18" s="218">
        <v>160288.42276422764</v>
      </c>
      <c r="E18" s="218">
        <v>154647.43089430896</v>
      </c>
      <c r="F18" s="218">
        <v>5640.9918699186819</v>
      </c>
      <c r="G18" s="190">
        <v>3.6476466743077696E-2</v>
      </c>
      <c r="H18" s="190" t="s">
        <v>39</v>
      </c>
      <c r="I18" s="437"/>
      <c r="J18" s="152" t="str">
        <f t="shared" si="0"/>
        <v>g</v>
      </c>
    </row>
  </sheetData>
  <mergeCells count="9">
    <mergeCell ref="I10:I1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D21" sqref="D21:D22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322</v>
      </c>
      <c r="C7" s="29"/>
      <c r="D7" s="7"/>
      <c r="E7" s="54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2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2"/>
      <c r="J9" s="45"/>
    </row>
    <row r="10" spans="2:11" ht="17.25" customHeight="1">
      <c r="B10" s="154" t="s">
        <v>274</v>
      </c>
      <c r="C10" s="155" t="s">
        <v>394</v>
      </c>
      <c r="D10" s="156">
        <v>322.42803399999997</v>
      </c>
      <c r="E10" s="156">
        <v>306.83998699999989</v>
      </c>
      <c r="F10" s="156">
        <v>15.588047000000074</v>
      </c>
      <c r="G10" s="157">
        <v>5.0801876093157672E-2</v>
      </c>
      <c r="H10" s="158" t="s">
        <v>85</v>
      </c>
      <c r="I10" s="159" t="s">
        <v>277</v>
      </c>
      <c r="J10" s="46" t="str">
        <f>IF(G10&lt;-0.5%,"f",IF(G10&lt;0.5%,"=","g"))</f>
        <v>g</v>
      </c>
    </row>
    <row r="11" spans="2:11" ht="17.25" customHeight="1">
      <c r="B11" s="160" t="s">
        <v>273</v>
      </c>
      <c r="C11" s="161" t="s">
        <v>394</v>
      </c>
      <c r="D11" s="162">
        <v>7.951905</v>
      </c>
      <c r="E11" s="162">
        <v>7.3409959999999996</v>
      </c>
      <c r="F11" s="162">
        <v>0.61090900000000037</v>
      </c>
      <c r="G11" s="163">
        <v>8.3218816629242243E-2</v>
      </c>
      <c r="H11" s="164" t="s">
        <v>217</v>
      </c>
      <c r="I11" s="165" t="s">
        <v>279</v>
      </c>
      <c r="J11" s="46" t="str">
        <f>IF(G11&lt;-0.5%,"f",IF(G11&lt;0.5%,"=","g"))</f>
        <v>g</v>
      </c>
    </row>
    <row r="12" spans="2:11" ht="17.25" customHeight="1">
      <c r="B12" s="166" t="s">
        <v>275</v>
      </c>
      <c r="C12" s="400" t="s">
        <v>394</v>
      </c>
      <c r="D12" s="167">
        <v>2.1969970000000001</v>
      </c>
      <c r="E12" s="167">
        <v>2.1436630000000001</v>
      </c>
      <c r="F12" s="167">
        <v>5.3333999999999993E-2</v>
      </c>
      <c r="G12" s="313">
        <v>2.4879843520180245E-2</v>
      </c>
      <c r="H12" s="168" t="s">
        <v>233</v>
      </c>
      <c r="I12" s="169" t="s">
        <v>279</v>
      </c>
      <c r="J12" s="46" t="str">
        <f>IF(G12&lt;-0.5%,"f",IF(G12&lt;0.5%,"=","g"))</f>
        <v>g</v>
      </c>
    </row>
    <row r="13" spans="2:11" ht="17.25" customHeight="1">
      <c r="B13" s="170" t="s">
        <v>276</v>
      </c>
      <c r="C13" s="171" t="s">
        <v>394</v>
      </c>
      <c r="D13" s="172">
        <v>2.6235059999999999</v>
      </c>
      <c r="E13" s="172">
        <v>2.512394</v>
      </c>
      <c r="F13" s="172">
        <v>0.11111199999999988</v>
      </c>
      <c r="G13" s="314">
        <v>4.4225547426080425E-2</v>
      </c>
      <c r="H13" s="173" t="s">
        <v>232</v>
      </c>
      <c r="I13" s="174" t="s">
        <v>279</v>
      </c>
      <c r="J13" s="46" t="str">
        <f>IF(G13&lt;-0.5%,"f",IF(G13&lt;0.5%,"=","g"))</f>
        <v>g</v>
      </c>
    </row>
    <row r="14" spans="2:11">
      <c r="B14" s="217" t="s">
        <v>278</v>
      </c>
      <c r="C14" s="176" t="s">
        <v>394</v>
      </c>
      <c r="D14" s="177" t="s">
        <v>297</v>
      </c>
      <c r="E14" s="177" t="s">
        <v>297</v>
      </c>
      <c r="F14" s="178" t="s">
        <v>36</v>
      </c>
      <c r="G14" s="179" t="s">
        <v>36</v>
      </c>
      <c r="H14" s="221" t="s">
        <v>39</v>
      </c>
      <c r="I14" s="232" t="s">
        <v>279</v>
      </c>
      <c r="J14" s="46"/>
    </row>
    <row r="15" spans="2:11" ht="15.75">
      <c r="B15" s="333" t="s">
        <v>323</v>
      </c>
      <c r="C15" s="182" t="s">
        <v>394</v>
      </c>
      <c r="D15" s="183">
        <v>2.87919300252958</v>
      </c>
      <c r="E15" s="183">
        <v>2.9302226099999999</v>
      </c>
      <c r="F15" s="183">
        <v>-5.1029607470419958E-2</v>
      </c>
      <c r="G15" s="185">
        <v>-1.7414925165163408E-2</v>
      </c>
      <c r="H15" s="225" t="s">
        <v>39</v>
      </c>
      <c r="I15" s="233" t="s">
        <v>279</v>
      </c>
      <c r="J15" s="48" t="str">
        <f>IF(G15&lt;-0.5%,"f",IF(G15&lt;0.5%,"=","g"))</f>
        <v>f</v>
      </c>
    </row>
    <row r="16" spans="2:11" hidden="1">
      <c r="B16" s="187" t="s">
        <v>235</v>
      </c>
      <c r="C16" s="176" t="s">
        <v>369</v>
      </c>
      <c r="D16" s="343"/>
      <c r="E16" s="177" t="s">
        <v>297</v>
      </c>
      <c r="F16" s="178" t="s">
        <v>297</v>
      </c>
      <c r="G16" s="179" t="s">
        <v>297</v>
      </c>
      <c r="H16" s="221" t="s">
        <v>39</v>
      </c>
      <c r="I16" s="232" t="s">
        <v>209</v>
      </c>
      <c r="J16" s="46"/>
    </row>
    <row r="17" spans="2:10" ht="19.5">
      <c r="B17" s="188" t="s">
        <v>76</v>
      </c>
      <c r="C17" s="393" t="s">
        <v>394</v>
      </c>
      <c r="D17" s="189">
        <v>338.07963500252959</v>
      </c>
      <c r="E17" s="189">
        <v>321.76726260999988</v>
      </c>
      <c r="F17" s="189">
        <v>16.31237239252971</v>
      </c>
      <c r="G17" s="190">
        <v>5.0696184130767818E-2</v>
      </c>
      <c r="H17" s="190" t="s">
        <v>39</v>
      </c>
      <c r="I17" s="191"/>
      <c r="J17" s="152" t="str">
        <f>IF(G17&lt;-0.5%,"f",IF(G17&lt;0.5%,"=","g"))</f>
        <v>g</v>
      </c>
    </row>
    <row r="18" spans="2:10">
      <c r="B18" s="14" t="s">
        <v>334</v>
      </c>
      <c r="C18" s="34"/>
      <c r="D18" s="35"/>
      <c r="E18" s="35"/>
      <c r="F18" s="36"/>
      <c r="G18" s="10"/>
      <c r="H18" s="10"/>
      <c r="I18" s="37"/>
      <c r="J18" s="46"/>
    </row>
    <row r="20" spans="2:10">
      <c r="B20" s="7" t="s">
        <v>326</v>
      </c>
      <c r="C20" s="29"/>
      <c r="D20" s="7"/>
      <c r="E20" s="54"/>
      <c r="F20" s="8"/>
      <c r="G20" s="8"/>
      <c r="H20" s="8"/>
      <c r="I20" s="12"/>
      <c r="J20" s="46"/>
    </row>
    <row r="21" spans="2:10">
      <c r="B21" s="432"/>
      <c r="C21" s="434" t="s">
        <v>68</v>
      </c>
      <c r="D21" s="434">
        <v>2017</v>
      </c>
      <c r="E21" s="434">
        <v>2016</v>
      </c>
      <c r="F21" s="432" t="s">
        <v>366</v>
      </c>
      <c r="G21" s="432"/>
      <c r="H21" s="432" t="s">
        <v>38</v>
      </c>
      <c r="I21" s="432" t="s">
        <v>46</v>
      </c>
      <c r="J21" s="46"/>
    </row>
    <row r="22" spans="2:10" ht="25.5">
      <c r="B22" s="433"/>
      <c r="C22" s="434"/>
      <c r="D22" s="434"/>
      <c r="E22" s="434"/>
      <c r="F22" s="419" t="s">
        <v>34</v>
      </c>
      <c r="G22" s="419" t="s">
        <v>35</v>
      </c>
      <c r="H22" s="432"/>
      <c r="I22" s="432"/>
      <c r="J22" s="46"/>
    </row>
    <row r="23" spans="2:10">
      <c r="B23" s="217" t="s">
        <v>324</v>
      </c>
      <c r="C23" s="176" t="s">
        <v>394</v>
      </c>
      <c r="D23" s="222" t="s">
        <v>297</v>
      </c>
      <c r="E23" s="222" t="s">
        <v>297</v>
      </c>
      <c r="F23" s="222" t="s">
        <v>36</v>
      </c>
      <c r="G23" s="179" t="s">
        <v>36</v>
      </c>
      <c r="H23" s="221" t="s">
        <v>85</v>
      </c>
      <c r="I23" s="232" t="s">
        <v>209</v>
      </c>
      <c r="J23" s="315"/>
    </row>
    <row r="24" spans="2:10">
      <c r="B24" s="333" t="s">
        <v>336</v>
      </c>
      <c r="C24" s="182" t="s">
        <v>394</v>
      </c>
      <c r="D24" s="358" t="s">
        <v>297</v>
      </c>
      <c r="E24" s="358" t="s">
        <v>297</v>
      </c>
      <c r="F24" s="358" t="s">
        <v>36</v>
      </c>
      <c r="G24" s="185" t="s">
        <v>36</v>
      </c>
      <c r="H24" s="225" t="s">
        <v>217</v>
      </c>
      <c r="I24" s="233" t="s">
        <v>209</v>
      </c>
      <c r="J24" s="315"/>
    </row>
    <row r="25" spans="2:10">
      <c r="B25" s="217" t="s">
        <v>337</v>
      </c>
      <c r="C25" s="176" t="s">
        <v>394</v>
      </c>
      <c r="D25" s="222" t="s">
        <v>297</v>
      </c>
      <c r="E25" s="222" t="s">
        <v>297</v>
      </c>
      <c r="F25" s="222" t="s">
        <v>36</v>
      </c>
      <c r="G25" s="179" t="s">
        <v>36</v>
      </c>
      <c r="H25" s="221" t="s">
        <v>233</v>
      </c>
      <c r="I25" s="232" t="s">
        <v>209</v>
      </c>
      <c r="J25" s="315"/>
    </row>
    <row r="26" spans="2:10">
      <c r="B26" s="333" t="s">
        <v>325</v>
      </c>
      <c r="C26" s="182" t="s">
        <v>394</v>
      </c>
      <c r="D26" s="358" t="s">
        <v>297</v>
      </c>
      <c r="E26" s="358" t="s">
        <v>297</v>
      </c>
      <c r="F26" s="358" t="s">
        <v>36</v>
      </c>
      <c r="G26" s="185" t="s">
        <v>36</v>
      </c>
      <c r="H26" s="225" t="s">
        <v>232</v>
      </c>
      <c r="I26" s="233" t="s">
        <v>209</v>
      </c>
      <c r="J26" s="315"/>
    </row>
    <row r="27" spans="2:10">
      <c r="B27" s="188" t="s">
        <v>76</v>
      </c>
      <c r="C27" s="198" t="s">
        <v>394</v>
      </c>
      <c r="D27" s="359" t="s">
        <v>297</v>
      </c>
      <c r="E27" s="359" t="s">
        <v>297</v>
      </c>
      <c r="F27" s="359" t="s">
        <v>36</v>
      </c>
      <c r="G27" s="190" t="s">
        <v>36</v>
      </c>
      <c r="H27" s="190" t="s">
        <v>39</v>
      </c>
      <c r="I27" s="191" t="s">
        <v>209</v>
      </c>
      <c r="J27" s="46"/>
    </row>
    <row r="28" spans="2:10">
      <c r="B28" s="55" t="s">
        <v>335</v>
      </c>
      <c r="C28" s="34"/>
      <c r="D28" s="35"/>
      <c r="E28" s="35"/>
      <c r="F28" s="36"/>
      <c r="G28" s="10"/>
      <c r="H28" s="10"/>
      <c r="I28" s="37"/>
      <c r="J28" s="46"/>
    </row>
  </sheetData>
  <mergeCells count="15">
    <mergeCell ref="I21:I22"/>
    <mergeCell ref="B21:B22"/>
    <mergeCell ref="C21:C22"/>
    <mergeCell ref="D21:D22"/>
    <mergeCell ref="E21:E22"/>
    <mergeCell ref="F21:G21"/>
    <mergeCell ref="H21:H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C17" sqref="C1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>
      <c r="B7" s="7" t="s">
        <v>280</v>
      </c>
      <c r="C7" s="34"/>
      <c r="D7" s="35"/>
      <c r="E7" s="312"/>
      <c r="F7" s="36"/>
      <c r="G7" s="10"/>
      <c r="H7" s="10"/>
      <c r="I7" s="37"/>
      <c r="J7" s="46"/>
    </row>
    <row r="8" spans="2:11" ht="12.75" customHeight="1">
      <c r="B8" s="443" t="s">
        <v>329</v>
      </c>
      <c r="C8" s="442" t="s">
        <v>68</v>
      </c>
      <c r="D8" s="442">
        <v>2017</v>
      </c>
      <c r="E8" s="442">
        <v>2016</v>
      </c>
      <c r="F8" s="441" t="s">
        <v>366</v>
      </c>
      <c r="G8" s="441"/>
      <c r="H8" s="441" t="s">
        <v>38</v>
      </c>
      <c r="I8" s="442" t="s">
        <v>46</v>
      </c>
      <c r="J8" s="46"/>
    </row>
    <row r="9" spans="2:11" ht="25.5">
      <c r="B9" s="444"/>
      <c r="C9" s="442"/>
      <c r="D9" s="442"/>
      <c r="E9" s="442"/>
      <c r="F9" s="391" t="s">
        <v>34</v>
      </c>
      <c r="G9" s="391" t="s">
        <v>35</v>
      </c>
      <c r="H9" s="441"/>
      <c r="I9" s="442"/>
      <c r="J9" s="46"/>
    </row>
    <row r="10" spans="2:11" ht="19.5">
      <c r="B10" s="204" t="s">
        <v>29</v>
      </c>
      <c r="C10" s="310" t="s">
        <v>394</v>
      </c>
      <c r="D10" s="234">
        <v>125.847701</v>
      </c>
      <c r="E10" s="234">
        <v>121.719765</v>
      </c>
      <c r="F10" s="234">
        <v>4.1279360000000054</v>
      </c>
      <c r="G10" s="207">
        <v>3.3913440434263142E-2</v>
      </c>
      <c r="H10" s="208" t="s">
        <v>329</v>
      </c>
      <c r="I10" s="355" t="s">
        <v>20</v>
      </c>
      <c r="J10" s="46" t="str">
        <f t="shared" ref="J10:J20" si="0">IF(G10&lt;-0.5%,"f",IF(G10&lt;0.5%,"=","g"))</f>
        <v>g</v>
      </c>
    </row>
    <row r="11" spans="2:11" ht="19.5">
      <c r="B11" s="235" t="s">
        <v>30</v>
      </c>
      <c r="C11" s="311" t="s">
        <v>394</v>
      </c>
      <c r="D11" s="236">
        <v>67.950282999999999</v>
      </c>
      <c r="E11" s="236">
        <v>63.776237999999999</v>
      </c>
      <c r="F11" s="236">
        <v>4.1740449999999996</v>
      </c>
      <c r="G11" s="237">
        <v>6.5448278714715036E-2</v>
      </c>
      <c r="H11" s="238" t="s">
        <v>329</v>
      </c>
      <c r="I11" s="356" t="s">
        <v>20</v>
      </c>
      <c r="J11" s="46" t="str">
        <f t="shared" si="0"/>
        <v>g</v>
      </c>
    </row>
    <row r="12" spans="2:11" ht="19.5">
      <c r="B12" s="239" t="s">
        <v>31</v>
      </c>
      <c r="C12" s="401" t="s">
        <v>394</v>
      </c>
      <c r="D12" s="240">
        <v>193.79798399999999</v>
      </c>
      <c r="E12" s="240">
        <v>185.496003</v>
      </c>
      <c r="F12" s="240">
        <v>8.3019809999999836</v>
      </c>
      <c r="G12" s="241">
        <v>4.4755578911314764E-2</v>
      </c>
      <c r="H12" s="208" t="s">
        <v>329</v>
      </c>
      <c r="I12" s="355" t="s">
        <v>20</v>
      </c>
      <c r="J12" s="46" t="str">
        <f t="shared" si="0"/>
        <v>g</v>
      </c>
    </row>
    <row r="13" spans="2:11" ht="19.5">
      <c r="B13" s="402" t="s">
        <v>377</v>
      </c>
      <c r="C13" s="311" t="s">
        <v>394</v>
      </c>
      <c r="D13" s="403">
        <v>31.100362999999998</v>
      </c>
      <c r="E13" s="403">
        <v>29.421572000000001</v>
      </c>
      <c r="F13" s="236">
        <v>1.6787909999999968</v>
      </c>
      <c r="G13" s="237">
        <v>5.7059867501301209E-2</v>
      </c>
      <c r="H13" s="238" t="s">
        <v>329</v>
      </c>
      <c r="I13" s="356" t="s">
        <v>20</v>
      </c>
      <c r="J13" s="46" t="str">
        <f t="shared" si="0"/>
        <v>g</v>
      </c>
    </row>
    <row r="14" spans="2:11" ht="19.5">
      <c r="B14" s="239" t="s">
        <v>378</v>
      </c>
      <c r="C14" s="401" t="s">
        <v>394</v>
      </c>
      <c r="D14" s="240">
        <v>224.89834699999997</v>
      </c>
      <c r="E14" s="240">
        <v>214.917575</v>
      </c>
      <c r="F14" s="240">
        <v>9.9807719999999733</v>
      </c>
      <c r="G14" s="241">
        <v>4.6439999148510713E-2</v>
      </c>
      <c r="H14" s="208" t="s">
        <v>329</v>
      </c>
      <c r="I14" s="355" t="s">
        <v>20</v>
      </c>
      <c r="J14" s="46" t="str">
        <f t="shared" si="0"/>
        <v>g</v>
      </c>
    </row>
    <row r="15" spans="2:11" ht="19.5">
      <c r="B15" s="235" t="s">
        <v>205</v>
      </c>
      <c r="C15" s="311" t="s">
        <v>394</v>
      </c>
      <c r="D15" s="236">
        <v>25.478453999999999</v>
      </c>
      <c r="E15" s="236">
        <v>24.153687000000001</v>
      </c>
      <c r="F15" s="236">
        <v>1.3247669999999978</v>
      </c>
      <c r="G15" s="237">
        <v>5.484740280024325E-2</v>
      </c>
      <c r="H15" s="238" t="s">
        <v>329</v>
      </c>
      <c r="I15" s="356" t="s">
        <v>20</v>
      </c>
      <c r="J15" s="46" t="str">
        <f t="shared" si="0"/>
        <v>g</v>
      </c>
    </row>
    <row r="16" spans="2:11" ht="19.5">
      <c r="B16" s="204" t="s">
        <v>379</v>
      </c>
      <c r="C16" s="310" t="s">
        <v>394</v>
      </c>
      <c r="D16" s="234">
        <v>38.528224999999999</v>
      </c>
      <c r="E16" s="234">
        <v>36.168457000000004</v>
      </c>
      <c r="F16" s="234">
        <v>2.3597679999999954</v>
      </c>
      <c r="G16" s="207">
        <v>6.5243811755640868E-2</v>
      </c>
      <c r="H16" s="208" t="s">
        <v>329</v>
      </c>
      <c r="I16" s="355" t="s">
        <v>20</v>
      </c>
      <c r="J16" s="46" t="str">
        <f t="shared" si="0"/>
        <v>g</v>
      </c>
    </row>
    <row r="17" spans="2:10" ht="19.5">
      <c r="B17" s="235" t="s">
        <v>33</v>
      </c>
      <c r="C17" s="311" t="s">
        <v>394</v>
      </c>
      <c r="D17" s="236">
        <v>9.100029000000001</v>
      </c>
      <c r="E17" s="236">
        <v>8.5618099999999995</v>
      </c>
      <c r="F17" s="236">
        <v>0.53821900000000156</v>
      </c>
      <c r="G17" s="237">
        <v>6.2862759159570514E-2</v>
      </c>
      <c r="H17" s="238" t="s">
        <v>329</v>
      </c>
      <c r="I17" s="356" t="s">
        <v>20</v>
      </c>
      <c r="J17" s="46" t="str">
        <f t="shared" si="0"/>
        <v>g</v>
      </c>
    </row>
    <row r="18" spans="2:10" ht="19.5">
      <c r="B18" s="204" t="s">
        <v>207</v>
      </c>
      <c r="C18" s="310" t="s">
        <v>394</v>
      </c>
      <c r="D18" s="234">
        <v>11.146805000000002</v>
      </c>
      <c r="E18" s="234">
        <v>10.460382000000001</v>
      </c>
      <c r="F18" s="234">
        <v>0.68642300000000134</v>
      </c>
      <c r="G18" s="207">
        <v>6.5621217274856924E-2</v>
      </c>
      <c r="H18" s="208" t="s">
        <v>329</v>
      </c>
      <c r="I18" s="355" t="s">
        <v>20</v>
      </c>
      <c r="J18" s="46" t="str">
        <f t="shared" si="0"/>
        <v>g</v>
      </c>
    </row>
    <row r="19" spans="2:10" ht="19.5">
      <c r="B19" s="235" t="s">
        <v>380</v>
      </c>
      <c r="C19" s="311" t="s">
        <v>394</v>
      </c>
      <c r="D19" s="236">
        <v>13.102674</v>
      </c>
      <c r="E19" s="236">
        <v>12.404097000000002</v>
      </c>
      <c r="F19" s="236">
        <v>0.69857699999999845</v>
      </c>
      <c r="G19" s="237">
        <v>5.6318247108193331E-2</v>
      </c>
      <c r="H19" s="238" t="s">
        <v>329</v>
      </c>
      <c r="I19" s="356" t="s">
        <v>20</v>
      </c>
      <c r="J19" s="46" t="str">
        <f t="shared" si="0"/>
        <v>g</v>
      </c>
    </row>
    <row r="20" spans="2:10" ht="19.5">
      <c r="B20" s="242" t="s">
        <v>76</v>
      </c>
      <c r="C20" s="392" t="s">
        <v>394</v>
      </c>
      <c r="D20" s="243">
        <v>322.25453399999998</v>
      </c>
      <c r="E20" s="243">
        <v>306.66600799999992</v>
      </c>
      <c r="F20" s="243">
        <v>15.588526000000059</v>
      </c>
      <c r="G20" s="244">
        <v>5.083225917885259E-2</v>
      </c>
      <c r="H20" s="244" t="s">
        <v>329</v>
      </c>
      <c r="I20" s="245" t="s">
        <v>20</v>
      </c>
      <c r="J20" s="49" t="str">
        <f t="shared" si="0"/>
        <v>g</v>
      </c>
    </row>
    <row r="21" spans="2:10">
      <c r="B21" s="55"/>
      <c r="C21" s="404"/>
      <c r="D21" s="35"/>
      <c r="E21" s="35"/>
      <c r="F21" s="36"/>
      <c r="G21" s="10"/>
      <c r="H21" s="10"/>
      <c r="I21" s="37"/>
      <c r="J21" s="46"/>
    </row>
    <row r="22" spans="2:10">
      <c r="B22" s="443" t="s">
        <v>330</v>
      </c>
      <c r="C22" s="442" t="s">
        <v>68</v>
      </c>
      <c r="D22" s="445">
        <v>2017</v>
      </c>
      <c r="E22" s="445">
        <v>2016</v>
      </c>
      <c r="F22" s="441" t="s">
        <v>381</v>
      </c>
      <c r="G22" s="441"/>
      <c r="H22" s="441" t="s">
        <v>38</v>
      </c>
      <c r="I22" s="442" t="s">
        <v>46</v>
      </c>
      <c r="J22" s="46"/>
    </row>
    <row r="23" spans="2:10" ht="25.5">
      <c r="B23" s="444"/>
      <c r="C23" s="442"/>
      <c r="D23" s="445"/>
      <c r="E23" s="445"/>
      <c r="F23" s="391" t="s">
        <v>34</v>
      </c>
      <c r="G23" s="391" t="s">
        <v>35</v>
      </c>
      <c r="H23" s="441"/>
      <c r="I23" s="442"/>
      <c r="J23" s="46"/>
    </row>
    <row r="24" spans="2:10" ht="19.5">
      <c r="B24" s="309" t="s">
        <v>327</v>
      </c>
      <c r="C24" s="310" t="s">
        <v>394</v>
      </c>
      <c r="D24" s="234">
        <v>4.5607999999999996E-2</v>
      </c>
      <c r="E24" s="234">
        <v>4.5538000000000002E-2</v>
      </c>
      <c r="F24" s="234">
        <v>6.9999999999993678E-5</v>
      </c>
      <c r="G24" s="207">
        <v>1.5371777416661736E-3</v>
      </c>
      <c r="H24" s="208" t="s">
        <v>330</v>
      </c>
      <c r="I24" s="355" t="s">
        <v>20</v>
      </c>
      <c r="J24" s="46" t="str">
        <f>IF(G24&lt;-0.5%,"f",IF(G24&lt;0.5%,"=","g"))</f>
        <v>=</v>
      </c>
    </row>
    <row r="25" spans="2:10" ht="19.5">
      <c r="B25" s="235" t="s">
        <v>328</v>
      </c>
      <c r="C25" s="311" t="s">
        <v>394</v>
      </c>
      <c r="D25" s="236">
        <v>0.12789200000000001</v>
      </c>
      <c r="E25" s="236">
        <v>0.128441</v>
      </c>
      <c r="F25" s="236">
        <v>-5.4899999999999394E-4</v>
      </c>
      <c r="G25" s="237">
        <v>-4.274336076486418E-3</v>
      </c>
      <c r="H25" s="238" t="s">
        <v>330</v>
      </c>
      <c r="I25" s="356" t="s">
        <v>20</v>
      </c>
      <c r="J25" s="46" t="str">
        <f>IF(G25&lt;-0.5%,"f",IF(G25&lt;0.5%,"=","g"))</f>
        <v>=</v>
      </c>
    </row>
    <row r="26" spans="2:10" ht="19.5">
      <c r="B26" s="242" t="s">
        <v>332</v>
      </c>
      <c r="C26" s="392" t="s">
        <v>394</v>
      </c>
      <c r="D26" s="243">
        <v>0.17349999999999999</v>
      </c>
      <c r="E26" s="243">
        <v>0.17397899999999999</v>
      </c>
      <c r="F26" s="243">
        <v>-4.790000000000072E-4</v>
      </c>
      <c r="G26" s="244">
        <v>-2.7532058466827047E-3</v>
      </c>
      <c r="H26" s="244" t="s">
        <v>330</v>
      </c>
      <c r="I26" s="245" t="s">
        <v>20</v>
      </c>
      <c r="J26" s="49" t="str">
        <f>IF(G26&lt;-0.5%,"f",IF(G26&lt;0.5%,"=","g"))</f>
        <v>=</v>
      </c>
    </row>
    <row r="27" spans="2:10">
      <c r="B27" s="346"/>
      <c r="C27" s="346"/>
      <c r="D27" s="347"/>
      <c r="E27" s="347"/>
      <c r="F27" s="348"/>
      <c r="G27" s="349"/>
      <c r="H27" s="349"/>
      <c r="I27" s="350"/>
      <c r="J27" s="46"/>
    </row>
    <row r="28" spans="2:10" ht="19.5">
      <c r="B28" s="242" t="s">
        <v>333</v>
      </c>
      <c r="C28" s="392" t="s">
        <v>394</v>
      </c>
      <c r="D28" s="243">
        <v>322.42803399999997</v>
      </c>
      <c r="E28" s="243">
        <v>306.83998699999989</v>
      </c>
      <c r="F28" s="243">
        <v>15.588047000000074</v>
      </c>
      <c r="G28" s="244">
        <v>5.0801876093157672E-2</v>
      </c>
      <c r="H28" s="244" t="s">
        <v>331</v>
      </c>
      <c r="I28" s="245" t="s">
        <v>20</v>
      </c>
      <c r="J28" s="49" t="str">
        <f>IF(G28&lt;-0.5%,"f",IF(G28&lt;0.5%,"=","g"))</f>
        <v>g</v>
      </c>
    </row>
  </sheetData>
  <mergeCells count="15">
    <mergeCell ref="H22:H23"/>
    <mergeCell ref="I22:I23"/>
    <mergeCell ref="C2:K3"/>
    <mergeCell ref="B8:B9"/>
    <mergeCell ref="C8:C9"/>
    <mergeCell ref="D8:D9"/>
    <mergeCell ref="E8:E9"/>
    <mergeCell ref="F8:G8"/>
    <mergeCell ref="H8:H9"/>
    <mergeCell ref="I8:I9"/>
    <mergeCell ref="B22:B23"/>
    <mergeCell ref="C22:C23"/>
    <mergeCell ref="D22:D23"/>
    <mergeCell ref="E22:E23"/>
    <mergeCell ref="F22:G2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Normal="100" workbookViewId="0">
      <selection activeCell="J27" sqref="J2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>
      <c r="B7" s="7" t="s">
        <v>287</v>
      </c>
      <c r="C7" s="34"/>
      <c r="D7" s="35"/>
      <c r="E7" s="35"/>
      <c r="F7" s="36"/>
      <c r="G7" s="10"/>
      <c r="H7" s="10"/>
      <c r="I7" s="37"/>
      <c r="J7" s="46"/>
    </row>
    <row r="8" spans="2:11" ht="12.75" customHeight="1">
      <c r="B8" s="446"/>
      <c r="C8" s="448" t="s">
        <v>68</v>
      </c>
      <c r="D8" s="448">
        <v>2017</v>
      </c>
      <c r="E8" s="448">
        <v>2016</v>
      </c>
      <c r="F8" s="449" t="s">
        <v>366</v>
      </c>
      <c r="G8" s="449"/>
      <c r="H8" s="449" t="s">
        <v>38</v>
      </c>
      <c r="I8" s="448" t="s">
        <v>46</v>
      </c>
      <c r="J8" s="46"/>
    </row>
    <row r="9" spans="2:11" ht="25.5">
      <c r="B9" s="447"/>
      <c r="C9" s="448"/>
      <c r="D9" s="448"/>
      <c r="E9" s="448"/>
      <c r="F9" s="387" t="s">
        <v>34</v>
      </c>
      <c r="G9" s="387" t="s">
        <v>35</v>
      </c>
      <c r="H9" s="449"/>
      <c r="I9" s="448"/>
      <c r="J9" s="46"/>
    </row>
    <row r="10" spans="2:11" ht="18">
      <c r="B10" s="252" t="s">
        <v>206</v>
      </c>
      <c r="C10" s="331" t="s">
        <v>394</v>
      </c>
      <c r="D10" s="253">
        <v>5.2679999999999998E-2</v>
      </c>
      <c r="E10" s="253">
        <v>3.8469999999999997E-2</v>
      </c>
      <c r="F10" s="253">
        <v>1.421E-2</v>
      </c>
      <c r="G10" s="254">
        <v>0.36937873667793086</v>
      </c>
      <c r="H10" s="405" t="s">
        <v>217</v>
      </c>
      <c r="I10" s="255" t="s">
        <v>279</v>
      </c>
      <c r="J10" s="315" t="str">
        <f>IF(G10&lt;-0.5%,"f",IF(G10&lt;0.5%,"=","g"))</f>
        <v>g</v>
      </c>
    </row>
    <row r="11" spans="2:11" ht="18">
      <c r="B11" s="256" t="s">
        <v>207</v>
      </c>
      <c r="C11" s="332" t="s">
        <v>394</v>
      </c>
      <c r="D11" s="249">
        <v>3.8160430000000001</v>
      </c>
      <c r="E11" s="249">
        <v>3.4937689999999999</v>
      </c>
      <c r="F11" s="249">
        <v>0.32227400000000017</v>
      </c>
      <c r="G11" s="250">
        <v>9.2242503725918912E-2</v>
      </c>
      <c r="H11" s="406" t="s">
        <v>217</v>
      </c>
      <c r="I11" s="251" t="s">
        <v>279</v>
      </c>
      <c r="J11" s="315" t="str">
        <f>IF(G11&lt;-0.5%,"f",IF(G11&lt;0.5%,"=","g"))</f>
        <v>g</v>
      </c>
    </row>
    <row r="12" spans="2:11" ht="18">
      <c r="B12" s="252" t="s">
        <v>208</v>
      </c>
      <c r="C12" s="331" t="s">
        <v>394</v>
      </c>
      <c r="D12" s="253">
        <v>4.0831819999999999</v>
      </c>
      <c r="E12" s="253">
        <v>3.8087569999999999</v>
      </c>
      <c r="F12" s="253">
        <v>0.27442499999999992</v>
      </c>
      <c r="G12" s="254">
        <v>7.2051065478842657E-2</v>
      </c>
      <c r="H12" s="405" t="s">
        <v>217</v>
      </c>
      <c r="I12" s="255" t="s">
        <v>279</v>
      </c>
      <c r="J12" s="315" t="str">
        <f>IF(G12&lt;-0.5%,"f",IF(G12&lt;0.5%,"=","g"))</f>
        <v>g</v>
      </c>
    </row>
    <row r="13" spans="2:11" ht="18">
      <c r="B13" s="160" t="s">
        <v>76</v>
      </c>
      <c r="C13" s="390" t="s">
        <v>394</v>
      </c>
      <c r="D13" s="246">
        <v>7.951905</v>
      </c>
      <c r="E13" s="246">
        <v>7.3409959999999996</v>
      </c>
      <c r="F13" s="246">
        <v>0.61090900000000037</v>
      </c>
      <c r="G13" s="247">
        <v>8.3218816629242243E-2</v>
      </c>
      <c r="H13" s="247" t="s">
        <v>217</v>
      </c>
      <c r="I13" s="248" t="s">
        <v>279</v>
      </c>
      <c r="J13" s="329" t="str">
        <f>IF(G13&lt;-0.5%,"f",IF(G13&lt;0.5%,"=","g"))</f>
        <v>g</v>
      </c>
    </row>
    <row r="14" spans="2:11">
      <c r="B14" s="55"/>
      <c r="C14" s="34"/>
      <c r="D14" s="35"/>
      <c r="E14" s="35"/>
      <c r="F14" s="36"/>
      <c r="G14" s="10"/>
      <c r="H14" s="10"/>
      <c r="I14" s="37"/>
      <c r="J14" s="315"/>
    </row>
    <row r="15" spans="2:11">
      <c r="B15" s="7" t="s">
        <v>281</v>
      </c>
      <c r="C15" s="34"/>
      <c r="D15" s="35"/>
      <c r="E15" s="35"/>
      <c r="F15" s="36"/>
      <c r="G15" s="10"/>
      <c r="H15" s="10"/>
      <c r="I15" s="37"/>
      <c r="J15" s="315"/>
    </row>
    <row r="16" spans="2:11">
      <c r="B16" s="455"/>
      <c r="C16" s="450" t="s">
        <v>68</v>
      </c>
      <c r="D16" s="450">
        <v>2017</v>
      </c>
      <c r="E16" s="450">
        <v>2016</v>
      </c>
      <c r="F16" s="457" t="s">
        <v>366</v>
      </c>
      <c r="G16" s="457"/>
      <c r="H16" s="457" t="s">
        <v>38</v>
      </c>
      <c r="I16" s="450" t="s">
        <v>46</v>
      </c>
      <c r="J16" s="315"/>
    </row>
    <row r="17" spans="2:10" ht="25.5">
      <c r="B17" s="456"/>
      <c r="C17" s="450"/>
      <c r="D17" s="450"/>
      <c r="E17" s="450"/>
      <c r="F17" s="388" t="s">
        <v>34</v>
      </c>
      <c r="G17" s="388" t="s">
        <v>35</v>
      </c>
      <c r="H17" s="457"/>
      <c r="I17" s="450"/>
      <c r="J17" s="315"/>
    </row>
    <row r="18" spans="2:10" ht="18">
      <c r="B18" s="266" t="s">
        <v>206</v>
      </c>
      <c r="C18" s="407" t="s">
        <v>394</v>
      </c>
      <c r="D18" s="267">
        <v>2.3270000000000001E-3</v>
      </c>
      <c r="E18" s="267">
        <v>2.6849999999999999E-3</v>
      </c>
      <c r="F18" s="267">
        <v>-3.5799999999999981E-4</v>
      </c>
      <c r="G18" s="268">
        <v>-0.1333333333333333</v>
      </c>
      <c r="H18" s="408" t="s">
        <v>233</v>
      </c>
      <c r="I18" s="269" t="s">
        <v>279</v>
      </c>
      <c r="J18" s="315" t="str">
        <f>IF(G18&lt;-0.5%,"f",IF(G18&lt;0.5%,"=","g"))</f>
        <v>f</v>
      </c>
    </row>
    <row r="19" spans="2:10" ht="18">
      <c r="B19" s="270" t="s">
        <v>207</v>
      </c>
      <c r="C19" s="409" t="s">
        <v>394</v>
      </c>
      <c r="D19" s="263">
        <v>0.45991700000000002</v>
      </c>
      <c r="E19" s="263">
        <v>0.43912200000000001</v>
      </c>
      <c r="F19" s="263">
        <v>2.0795000000000008E-2</v>
      </c>
      <c r="G19" s="264">
        <v>4.7355860102659353E-2</v>
      </c>
      <c r="H19" s="410" t="s">
        <v>233</v>
      </c>
      <c r="I19" s="265" t="s">
        <v>279</v>
      </c>
      <c r="J19" s="315" t="str">
        <f>IF(G19&lt;-0.5%,"f",IF(G19&lt;0.5%,"=","g"))</f>
        <v>g</v>
      </c>
    </row>
    <row r="20" spans="2:10" ht="18">
      <c r="B20" s="266" t="s">
        <v>208</v>
      </c>
      <c r="C20" s="407" t="s">
        <v>394</v>
      </c>
      <c r="D20" s="267">
        <v>1.734753</v>
      </c>
      <c r="E20" s="267">
        <v>1.701856</v>
      </c>
      <c r="F20" s="267">
        <v>3.2896999999999954E-2</v>
      </c>
      <c r="G20" s="268">
        <v>1.9330072579583746E-2</v>
      </c>
      <c r="H20" s="408" t="s">
        <v>233</v>
      </c>
      <c r="I20" s="269" t="s">
        <v>279</v>
      </c>
      <c r="J20" s="315" t="str">
        <f>IF(G20&lt;-0.5%,"f",IF(G20&lt;0.5%,"=","g"))</f>
        <v>g</v>
      </c>
    </row>
    <row r="21" spans="2:10" ht="18">
      <c r="B21" s="166" t="s">
        <v>76</v>
      </c>
      <c r="C21" s="389" t="s">
        <v>394</v>
      </c>
      <c r="D21" s="257">
        <v>2.1969970000000001</v>
      </c>
      <c r="E21" s="257">
        <v>2.1436630000000001</v>
      </c>
      <c r="F21" s="257">
        <v>5.3333999999999993E-2</v>
      </c>
      <c r="G21" s="352">
        <v>2.4879843520180245E-2</v>
      </c>
      <c r="H21" s="258" t="s">
        <v>233</v>
      </c>
      <c r="I21" s="259" t="s">
        <v>279</v>
      </c>
      <c r="J21" s="351" t="str">
        <f>IF(G21&lt;-0.5%,"f",IF(G21&lt;0.5%,"=","g"))</f>
        <v>g</v>
      </c>
    </row>
    <row r="22" spans="2:10">
      <c r="B22" s="55"/>
      <c r="C22" s="34"/>
      <c r="D22" s="35"/>
      <c r="E22" s="35"/>
      <c r="F22" s="36"/>
      <c r="G22" s="10"/>
      <c r="H22" s="10"/>
      <c r="I22" s="37"/>
      <c r="J22" s="315"/>
    </row>
    <row r="23" spans="2:10">
      <c r="B23" s="7" t="s">
        <v>282</v>
      </c>
      <c r="C23" s="34"/>
      <c r="D23" s="35"/>
      <c r="E23" s="35"/>
      <c r="F23" s="36"/>
      <c r="G23" s="10"/>
      <c r="H23" s="10"/>
      <c r="I23" s="37"/>
      <c r="J23" s="315"/>
    </row>
    <row r="24" spans="2:10">
      <c r="B24" s="451"/>
      <c r="C24" s="453" t="s">
        <v>68</v>
      </c>
      <c r="D24" s="453">
        <v>2017</v>
      </c>
      <c r="E24" s="453">
        <v>2016</v>
      </c>
      <c r="F24" s="454" t="s">
        <v>366</v>
      </c>
      <c r="G24" s="454"/>
      <c r="H24" s="454" t="s">
        <v>38</v>
      </c>
      <c r="I24" s="453" t="s">
        <v>46</v>
      </c>
      <c r="J24" s="315"/>
    </row>
    <row r="25" spans="2:10" ht="25.5">
      <c r="B25" s="452"/>
      <c r="C25" s="453"/>
      <c r="D25" s="453"/>
      <c r="E25" s="453"/>
      <c r="F25" s="385" t="s">
        <v>34</v>
      </c>
      <c r="G25" s="385" t="s">
        <v>35</v>
      </c>
      <c r="H25" s="454"/>
      <c r="I25" s="453"/>
      <c r="J25" s="315"/>
    </row>
    <row r="26" spans="2:10" ht="18">
      <c r="B26" s="354" t="s">
        <v>382</v>
      </c>
      <c r="C26" s="411" t="s">
        <v>394</v>
      </c>
      <c r="D26" s="275">
        <v>7.9146999999999995E-2</v>
      </c>
      <c r="E26" s="275">
        <v>4.1145000000000001E-2</v>
      </c>
      <c r="F26" s="275">
        <v>3.8001999999999994E-2</v>
      </c>
      <c r="G26" s="276">
        <v>0.92361161745047982</v>
      </c>
      <c r="H26" s="412" t="s">
        <v>232</v>
      </c>
      <c r="I26" s="277" t="s">
        <v>279</v>
      </c>
      <c r="J26" s="315" t="str">
        <f>IF(G26&lt;-0.5%,"f",IF(G26&lt;0.5%,"=","g"))</f>
        <v>g</v>
      </c>
    </row>
    <row r="27" spans="2:10" ht="18">
      <c r="B27" s="278" t="s">
        <v>207</v>
      </c>
      <c r="C27" s="413" t="s">
        <v>394</v>
      </c>
      <c r="D27" s="260">
        <v>0.56133900000000003</v>
      </c>
      <c r="E27" s="260">
        <v>0.546682</v>
      </c>
      <c r="F27" s="260">
        <v>1.4657000000000031E-2</v>
      </c>
      <c r="G27" s="261">
        <v>2.6810833354674157E-2</v>
      </c>
      <c r="H27" s="414" t="s">
        <v>232</v>
      </c>
      <c r="I27" s="262" t="s">
        <v>279</v>
      </c>
      <c r="J27" s="315" t="str">
        <f>IF(G27&lt;-0.5%,"f",IF(G27&lt;0.5%,"=","g"))</f>
        <v>g</v>
      </c>
    </row>
    <row r="28" spans="2:10" ht="18">
      <c r="B28" s="274" t="s">
        <v>208</v>
      </c>
      <c r="C28" s="411" t="s">
        <v>394</v>
      </c>
      <c r="D28" s="275">
        <v>1.98302</v>
      </c>
      <c r="E28" s="275">
        <v>1.9245669999999999</v>
      </c>
      <c r="F28" s="275">
        <v>5.8453000000000088E-2</v>
      </c>
      <c r="G28" s="276">
        <v>3.0372026538956653E-2</v>
      </c>
      <c r="H28" s="412" t="s">
        <v>232</v>
      </c>
      <c r="I28" s="277" t="s">
        <v>279</v>
      </c>
      <c r="J28" s="315" t="str">
        <f>IF(G28&lt;-0.5%,"f",IF(G28&lt;0.5%,"=","g"))</f>
        <v>g</v>
      </c>
    </row>
    <row r="29" spans="2:10" ht="18">
      <c r="B29" s="170" t="s">
        <v>76</v>
      </c>
      <c r="C29" s="386" t="s">
        <v>394</v>
      </c>
      <c r="D29" s="271">
        <v>2.6235059999999999</v>
      </c>
      <c r="E29" s="271">
        <v>2.512394</v>
      </c>
      <c r="F29" s="271">
        <v>0.11111199999999988</v>
      </c>
      <c r="G29" s="353">
        <v>4.4225547426080425E-2</v>
      </c>
      <c r="H29" s="272" t="s">
        <v>232</v>
      </c>
      <c r="I29" s="273" t="s">
        <v>279</v>
      </c>
      <c r="J29" s="415" t="str">
        <f>IF(G29&lt;-0.5%,"f",IF(G29&lt;0.5%,"=","g"))</f>
        <v>g</v>
      </c>
    </row>
  </sheetData>
  <mergeCells count="22">
    <mergeCell ref="I16:I17"/>
    <mergeCell ref="B24:B25"/>
    <mergeCell ref="C24:C25"/>
    <mergeCell ref="D24:D25"/>
    <mergeCell ref="E24:E25"/>
    <mergeCell ref="F24:G24"/>
    <mergeCell ref="H24:H25"/>
    <mergeCell ref="I24:I25"/>
    <mergeCell ref="B16:B17"/>
    <mergeCell ref="C16:C17"/>
    <mergeCell ref="D16:D17"/>
    <mergeCell ref="E16:E17"/>
    <mergeCell ref="F16:G16"/>
    <mergeCell ref="H16:H17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C10" sqref="C10:G21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216</v>
      </c>
      <c r="C7" s="29"/>
      <c r="D7" s="20"/>
      <c r="E7" s="20"/>
      <c r="F7" s="20"/>
      <c r="G7" s="16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192" t="s">
        <v>71</v>
      </c>
      <c r="C10" s="176" t="s">
        <v>394</v>
      </c>
      <c r="D10" s="178">
        <v>18896827</v>
      </c>
      <c r="E10" s="178">
        <v>17616487</v>
      </c>
      <c r="F10" s="178">
        <v>1280340</v>
      </c>
      <c r="G10" s="179">
        <v>7.2678508490370497E-2</v>
      </c>
      <c r="H10" s="221" t="s">
        <v>41</v>
      </c>
      <c r="I10" s="395" t="s">
        <v>49</v>
      </c>
      <c r="J10" s="46" t="str">
        <f t="shared" ref="J10:J14" si="0">IF(G10&lt;-0.5%,"f",IF(G10&lt;0.5%,"=","g"))</f>
        <v>g</v>
      </c>
    </row>
    <row r="11" spans="2:11" ht="19.5">
      <c r="B11" s="201" t="s">
        <v>214</v>
      </c>
      <c r="C11" s="182" t="s">
        <v>394</v>
      </c>
      <c r="D11" s="184">
        <v>1079840</v>
      </c>
      <c r="E11" s="184">
        <v>898190</v>
      </c>
      <c r="F11" s="184">
        <v>181650</v>
      </c>
      <c r="G11" s="185">
        <v>0.20224006056624999</v>
      </c>
      <c r="H11" s="219" t="s">
        <v>41</v>
      </c>
      <c r="I11" s="397" t="s">
        <v>49</v>
      </c>
      <c r="J11" s="46" t="str">
        <f t="shared" si="0"/>
        <v>g</v>
      </c>
    </row>
    <row r="12" spans="2:11" ht="19.5">
      <c r="B12" s="217" t="s">
        <v>215</v>
      </c>
      <c r="C12" s="176" t="s">
        <v>394</v>
      </c>
      <c r="D12" s="178">
        <v>679923</v>
      </c>
      <c r="E12" s="178">
        <v>549742</v>
      </c>
      <c r="F12" s="178">
        <v>130181</v>
      </c>
      <c r="G12" s="179">
        <v>0.23680380978713655</v>
      </c>
      <c r="H12" s="221" t="s">
        <v>41</v>
      </c>
      <c r="I12" s="395" t="s">
        <v>49</v>
      </c>
      <c r="J12" s="46" t="str">
        <f t="shared" si="0"/>
        <v>g</v>
      </c>
    </row>
    <row r="13" spans="2:11" ht="19.5">
      <c r="B13" s="201" t="s">
        <v>266</v>
      </c>
      <c r="C13" s="182" t="s">
        <v>394</v>
      </c>
      <c r="D13" s="184">
        <v>4622</v>
      </c>
      <c r="E13" s="184">
        <v>5294</v>
      </c>
      <c r="F13" s="184">
        <v>-672</v>
      </c>
      <c r="G13" s="185">
        <v>-0.12693615413675863</v>
      </c>
      <c r="H13" s="219" t="s">
        <v>41</v>
      </c>
      <c r="I13" s="193" t="s">
        <v>271</v>
      </c>
      <c r="J13" s="46" t="str">
        <f t="shared" si="0"/>
        <v>f</v>
      </c>
    </row>
    <row r="14" spans="2:11" ht="19.5">
      <c r="B14" s="344" t="s">
        <v>286</v>
      </c>
      <c r="C14" s="393" t="s">
        <v>394</v>
      </c>
      <c r="D14" s="218">
        <v>20661212</v>
      </c>
      <c r="E14" s="218">
        <v>19069713</v>
      </c>
      <c r="F14" s="218">
        <v>1591499</v>
      </c>
      <c r="G14" s="190">
        <v>8.345689313730098E-2</v>
      </c>
      <c r="H14" s="190"/>
      <c r="I14" s="199"/>
      <c r="J14" s="152" t="str">
        <f t="shared" si="0"/>
        <v>g</v>
      </c>
    </row>
    <row r="15" spans="2:11" ht="14.25">
      <c r="B15" s="192" t="s">
        <v>294</v>
      </c>
      <c r="C15" s="176" t="s">
        <v>394</v>
      </c>
      <c r="D15" s="178" t="s">
        <v>297</v>
      </c>
      <c r="E15" s="178" t="s">
        <v>297</v>
      </c>
      <c r="F15" s="178" t="s">
        <v>36</v>
      </c>
      <c r="G15" s="179" t="s">
        <v>36</v>
      </c>
      <c r="H15" s="180" t="s">
        <v>303</v>
      </c>
      <c r="I15" s="363" t="s">
        <v>209</v>
      </c>
      <c r="J15" s="46"/>
    </row>
    <row r="16" spans="2:11" ht="14.25">
      <c r="B16" s="201" t="s">
        <v>295</v>
      </c>
      <c r="C16" s="182" t="s">
        <v>394</v>
      </c>
      <c r="D16" s="184" t="s">
        <v>297</v>
      </c>
      <c r="E16" s="184" t="s">
        <v>297</v>
      </c>
      <c r="F16" s="184" t="s">
        <v>36</v>
      </c>
      <c r="G16" s="185" t="s">
        <v>36</v>
      </c>
      <c r="H16" s="219" t="s">
        <v>303</v>
      </c>
      <c r="I16" s="365" t="s">
        <v>209</v>
      </c>
      <c r="J16" s="46"/>
    </row>
    <row r="17" spans="2:10" ht="14.25">
      <c r="B17" s="192" t="s">
        <v>321</v>
      </c>
      <c r="C17" s="176" t="s">
        <v>394</v>
      </c>
      <c r="D17" s="178" t="s">
        <v>297</v>
      </c>
      <c r="E17" s="178" t="s">
        <v>297</v>
      </c>
      <c r="F17" s="178" t="s">
        <v>36</v>
      </c>
      <c r="G17" s="179" t="s">
        <v>36</v>
      </c>
      <c r="H17" s="180" t="s">
        <v>303</v>
      </c>
      <c r="I17" s="363" t="s">
        <v>209</v>
      </c>
      <c r="J17" s="46"/>
    </row>
    <row r="18" spans="2:10" ht="14.25">
      <c r="B18" s="201" t="s">
        <v>320</v>
      </c>
      <c r="C18" s="182" t="s">
        <v>394</v>
      </c>
      <c r="D18" s="184" t="s">
        <v>297</v>
      </c>
      <c r="E18" s="184" t="s">
        <v>297</v>
      </c>
      <c r="F18" s="184" t="s">
        <v>36</v>
      </c>
      <c r="G18" s="185" t="s">
        <v>36</v>
      </c>
      <c r="H18" s="219" t="s">
        <v>303</v>
      </c>
      <c r="I18" s="365" t="s">
        <v>209</v>
      </c>
      <c r="J18" s="46"/>
    </row>
    <row r="19" spans="2:10" ht="14.25">
      <c r="B19" s="192" t="s">
        <v>296</v>
      </c>
      <c r="C19" s="176" t="s">
        <v>394</v>
      </c>
      <c r="D19" s="178" t="s">
        <v>297</v>
      </c>
      <c r="E19" s="178" t="s">
        <v>297</v>
      </c>
      <c r="F19" s="178" t="s">
        <v>36</v>
      </c>
      <c r="G19" s="179" t="s">
        <v>36</v>
      </c>
      <c r="H19" s="180" t="s">
        <v>303</v>
      </c>
      <c r="I19" s="363" t="s">
        <v>209</v>
      </c>
      <c r="J19" s="46"/>
    </row>
    <row r="20" spans="2:10">
      <c r="B20" s="344" t="s">
        <v>290</v>
      </c>
      <c r="C20" s="362" t="s">
        <v>394</v>
      </c>
      <c r="D20" s="218" t="s">
        <v>297</v>
      </c>
      <c r="E20" s="218" t="s">
        <v>297</v>
      </c>
      <c r="F20" s="218" t="s">
        <v>36</v>
      </c>
      <c r="G20" s="190" t="s">
        <v>36</v>
      </c>
      <c r="H20" s="190"/>
      <c r="I20" s="199"/>
      <c r="J20" s="152"/>
    </row>
    <row r="21" spans="2:10" ht="19.5">
      <c r="B21" s="192" t="s">
        <v>72</v>
      </c>
      <c r="C21" s="176" t="s">
        <v>394</v>
      </c>
      <c r="D21" s="178">
        <v>1989710</v>
      </c>
      <c r="E21" s="178">
        <v>1966992</v>
      </c>
      <c r="F21" s="178">
        <v>22718</v>
      </c>
      <c r="G21" s="179">
        <v>1.1549614843375133E-2</v>
      </c>
      <c r="H21" s="221" t="s">
        <v>42</v>
      </c>
      <c r="I21" s="395" t="s">
        <v>50</v>
      </c>
      <c r="J21" s="46" t="str">
        <f t="shared" ref="J21" si="1">IF(G21&lt;-0.5%,"f",IF(G21&lt;0.5%,"=","g"))</f>
        <v>g</v>
      </c>
    </row>
    <row r="22" spans="2:10" ht="15.75">
      <c r="B22" s="458" t="s">
        <v>319</v>
      </c>
      <c r="C22" s="459"/>
      <c r="D22" s="459"/>
      <c r="E22" s="459"/>
      <c r="F22" s="459"/>
      <c r="G22" s="459"/>
      <c r="H22" s="459"/>
      <c r="I22" s="459"/>
      <c r="J22" s="44"/>
    </row>
  </sheetData>
  <mergeCells count="9">
    <mergeCell ref="B22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B7" sqref="B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3:11" s="383" customFormat="1" ht="14.25"/>
    <row r="2" spans="3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3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3:11" s="383" customFormat="1" ht="14.25">
      <c r="C4" s="383" t="s">
        <v>39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B7" sqref="B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3:11" s="383" customFormat="1" ht="14.25"/>
    <row r="2" spans="3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3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3:11" s="383" customFormat="1" ht="14.25">
      <c r="C4" s="383" t="s">
        <v>39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Normal="100" workbookViewId="0">
      <selection activeCell="C10" sqref="C10:G29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283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63"/>
      <c r="C8" s="465" t="s">
        <v>68</v>
      </c>
      <c r="D8" s="434">
        <v>2017</v>
      </c>
      <c r="E8" s="434">
        <v>2016</v>
      </c>
      <c r="F8" s="432" t="s">
        <v>366</v>
      </c>
      <c r="G8" s="432"/>
      <c r="H8" s="463" t="s">
        <v>38</v>
      </c>
      <c r="I8" s="467" t="s">
        <v>46</v>
      </c>
      <c r="J8" s="45"/>
    </row>
    <row r="9" spans="2:11" ht="25.5">
      <c r="B9" s="464"/>
      <c r="C9" s="466"/>
      <c r="D9" s="434"/>
      <c r="E9" s="434"/>
      <c r="F9" s="394" t="s">
        <v>34</v>
      </c>
      <c r="G9" s="394" t="s">
        <v>35</v>
      </c>
      <c r="H9" s="464"/>
      <c r="I9" s="468"/>
      <c r="J9" s="45"/>
    </row>
    <row r="10" spans="2:11" ht="18" customHeight="1">
      <c r="B10" s="175" t="s">
        <v>93</v>
      </c>
      <c r="C10" s="176" t="s">
        <v>394</v>
      </c>
      <c r="D10" s="178">
        <v>10759.837398373984</v>
      </c>
      <c r="E10" s="178">
        <v>10045.211382113821</v>
      </c>
      <c r="F10" s="178">
        <v>714.62601626016294</v>
      </c>
      <c r="G10" s="179">
        <v>7.1140963497553056E-2</v>
      </c>
      <c r="H10" s="180" t="s">
        <v>202</v>
      </c>
      <c r="I10" s="460" t="s">
        <v>313</v>
      </c>
      <c r="J10" s="315" t="str">
        <f t="shared" ref="J10:J16" si="0">IF(G10&lt;-0.5%,"f",IF(G10&lt;0.5%,"=","g"))</f>
        <v>g</v>
      </c>
    </row>
    <row r="11" spans="2:11" ht="18" customHeight="1">
      <c r="B11" s="201" t="s">
        <v>94</v>
      </c>
      <c r="C11" s="182" t="s">
        <v>394</v>
      </c>
      <c r="D11" s="184">
        <v>2288.5447154471544</v>
      </c>
      <c r="E11" s="184">
        <v>1946.3170731707316</v>
      </c>
      <c r="F11" s="184">
        <v>342.22764227642278</v>
      </c>
      <c r="G11" s="185">
        <v>0.17583344820528235</v>
      </c>
      <c r="H11" s="182" t="s">
        <v>203</v>
      </c>
      <c r="I11" s="461"/>
      <c r="J11" s="315" t="str">
        <f t="shared" si="0"/>
        <v>g</v>
      </c>
    </row>
    <row r="12" spans="2:11" ht="18" customHeight="1">
      <c r="B12" s="175" t="s">
        <v>95</v>
      </c>
      <c r="C12" s="176" t="s">
        <v>394</v>
      </c>
      <c r="D12" s="178">
        <v>2171.1056910569105</v>
      </c>
      <c r="E12" s="178">
        <v>2204.9837398373984</v>
      </c>
      <c r="F12" s="178">
        <v>-33.878048780487916</v>
      </c>
      <c r="G12" s="179">
        <v>-1.5364307758109041E-2</v>
      </c>
      <c r="H12" s="180" t="s">
        <v>200</v>
      </c>
      <c r="I12" s="461"/>
      <c r="J12" s="315" t="str">
        <f t="shared" si="0"/>
        <v>f</v>
      </c>
    </row>
    <row r="13" spans="2:11" ht="18" customHeight="1">
      <c r="B13" s="201" t="s">
        <v>96</v>
      </c>
      <c r="C13" s="182" t="s">
        <v>394</v>
      </c>
      <c r="D13" s="184">
        <v>2899.2357723577234</v>
      </c>
      <c r="E13" s="184">
        <v>2735.1300813008129</v>
      </c>
      <c r="F13" s="184">
        <v>164.10569105691047</v>
      </c>
      <c r="G13" s="185">
        <v>5.9999227158827662E-2</v>
      </c>
      <c r="H13" s="182" t="s">
        <v>201</v>
      </c>
      <c r="I13" s="461"/>
      <c r="J13" s="315" t="str">
        <f t="shared" si="0"/>
        <v>g</v>
      </c>
    </row>
    <row r="14" spans="2:11" ht="18" customHeight="1">
      <c r="B14" s="175" t="s">
        <v>219</v>
      </c>
      <c r="C14" s="176" t="s">
        <v>394</v>
      </c>
      <c r="D14" s="178">
        <v>8728.3008130081307</v>
      </c>
      <c r="E14" s="178">
        <v>7488.5284552845533</v>
      </c>
      <c r="F14" s="178">
        <v>1239.7723577235774</v>
      </c>
      <c r="G14" s="179">
        <v>0.16555620575210428</v>
      </c>
      <c r="H14" s="180" t="s">
        <v>254</v>
      </c>
      <c r="I14" s="461"/>
      <c r="J14" s="315" t="str">
        <f t="shared" si="0"/>
        <v>g</v>
      </c>
    </row>
    <row r="15" spans="2:11" ht="18" customHeight="1">
      <c r="B15" s="201" t="s">
        <v>223</v>
      </c>
      <c r="C15" s="182" t="s">
        <v>394</v>
      </c>
      <c r="D15" s="184">
        <v>1207.4878048780488</v>
      </c>
      <c r="E15" s="184">
        <v>1115.5121951219512</v>
      </c>
      <c r="F15" s="184">
        <v>91.975609756097583</v>
      </c>
      <c r="G15" s="185">
        <v>8.2451460556235867E-2</v>
      </c>
      <c r="H15" s="182" t="s">
        <v>257</v>
      </c>
      <c r="I15" s="461"/>
      <c r="J15" s="315" t="str">
        <f t="shared" si="0"/>
        <v>g</v>
      </c>
    </row>
    <row r="16" spans="2:11" ht="18" customHeight="1">
      <c r="B16" s="175" t="s">
        <v>224</v>
      </c>
      <c r="C16" s="176" t="s">
        <v>394</v>
      </c>
      <c r="D16" s="178">
        <v>3665.3252032520327</v>
      </c>
      <c r="E16" s="178">
        <v>3405.2113821138209</v>
      </c>
      <c r="F16" s="178">
        <v>260.11382113821173</v>
      </c>
      <c r="G16" s="179">
        <v>7.6386982172232498E-2</v>
      </c>
      <c r="H16" s="180" t="s">
        <v>256</v>
      </c>
      <c r="I16" s="461"/>
      <c r="J16" s="315" t="str">
        <f t="shared" si="0"/>
        <v>g</v>
      </c>
    </row>
    <row r="17" spans="2:10" ht="18" customHeight="1">
      <c r="B17" s="282" t="s">
        <v>284</v>
      </c>
      <c r="C17" s="283" t="s">
        <v>394</v>
      </c>
      <c r="D17" s="280">
        <v>31719.837398373984</v>
      </c>
      <c r="E17" s="280">
        <v>28940.89430894309</v>
      </c>
      <c r="F17" s="280">
        <v>2778.9430894308935</v>
      </c>
      <c r="G17" s="281">
        <v>9.6021327460228623E-2</v>
      </c>
      <c r="H17" s="281" t="s">
        <v>39</v>
      </c>
      <c r="I17" s="461"/>
      <c r="J17" s="315" t="str">
        <f>IF(G17&lt;-0.5%,"f",IF(G17&lt;0.5%,"=","g"))</f>
        <v>g</v>
      </c>
    </row>
    <row r="18" spans="2:10" ht="15.75" hidden="1" customHeight="1">
      <c r="B18" s="334" t="e">
        <v>#REF!</v>
      </c>
      <c r="C18" s="336" t="s">
        <v>369</v>
      </c>
      <c r="D18" s="337"/>
      <c r="E18" s="337"/>
      <c r="F18" s="337"/>
      <c r="G18" s="338"/>
      <c r="H18" s="339" t="e">
        <v>#REF!</v>
      </c>
      <c r="I18" s="461"/>
      <c r="J18" s="315" t="str">
        <f t="shared" ref="J18:J28" si="1">IF(G18&lt;-0.5%,"f",IF(G18&lt;0.5%,"=","g"))</f>
        <v>=</v>
      </c>
    </row>
    <row r="19" spans="2:10" ht="15.75" hidden="1" customHeight="1">
      <c r="B19" s="335" t="e">
        <v>#REF!</v>
      </c>
      <c r="C19" s="340" t="s">
        <v>369</v>
      </c>
      <c r="D19" s="341"/>
      <c r="E19" s="341"/>
      <c r="F19" s="341"/>
      <c r="G19" s="342"/>
      <c r="H19" s="340" t="e">
        <v>#REF!</v>
      </c>
      <c r="I19" s="461"/>
      <c r="J19" s="315" t="str">
        <f t="shared" si="1"/>
        <v>=</v>
      </c>
    </row>
    <row r="20" spans="2:10" ht="18" customHeight="1">
      <c r="B20" s="175" t="s">
        <v>225</v>
      </c>
      <c r="C20" s="176" t="s">
        <v>394</v>
      </c>
      <c r="D20" s="178">
        <v>2981.6178861788617</v>
      </c>
      <c r="E20" s="178">
        <v>3008.1219512195121</v>
      </c>
      <c r="F20" s="178">
        <v>-26.504065040650403</v>
      </c>
      <c r="G20" s="179">
        <v>-8.8108346238773283E-3</v>
      </c>
      <c r="H20" s="180" t="s">
        <v>259</v>
      </c>
      <c r="I20" s="461"/>
      <c r="J20" s="315" t="str">
        <f t="shared" si="1"/>
        <v>f</v>
      </c>
    </row>
    <row r="21" spans="2:10" ht="18" customHeight="1">
      <c r="B21" s="201" t="s">
        <v>339</v>
      </c>
      <c r="C21" s="182" t="s">
        <v>394</v>
      </c>
      <c r="D21" s="184">
        <v>1851.6910569105692</v>
      </c>
      <c r="E21" s="184">
        <v>1622.5691056910568</v>
      </c>
      <c r="F21" s="184">
        <v>229.12195121951231</v>
      </c>
      <c r="G21" s="185">
        <v>0.14120936385136496</v>
      </c>
      <c r="H21" s="182" t="s">
        <v>260</v>
      </c>
      <c r="I21" s="461"/>
      <c r="J21" s="315" t="str">
        <f t="shared" si="1"/>
        <v>g</v>
      </c>
    </row>
    <row r="22" spans="2:10" ht="18" customHeight="1">
      <c r="B22" s="175" t="s">
        <v>226</v>
      </c>
      <c r="C22" s="176" t="s">
        <v>394</v>
      </c>
      <c r="D22" s="178">
        <v>1007</v>
      </c>
      <c r="E22" s="178">
        <v>947.51219512195121</v>
      </c>
      <c r="F22" s="178">
        <v>59.487804878048792</v>
      </c>
      <c r="G22" s="179">
        <v>6.2783154859967105E-2</v>
      </c>
      <c r="H22" s="180" t="s">
        <v>261</v>
      </c>
      <c r="I22" s="461"/>
      <c r="J22" s="315" t="str">
        <f t="shared" si="1"/>
        <v>g</v>
      </c>
    </row>
    <row r="23" spans="2:10" ht="18" customHeight="1">
      <c r="B23" s="201" t="s">
        <v>227</v>
      </c>
      <c r="C23" s="182" t="s">
        <v>394</v>
      </c>
      <c r="D23" s="184">
        <v>4114.2439024390242</v>
      </c>
      <c r="E23" s="184">
        <v>3933.5365853658536</v>
      </c>
      <c r="F23" s="184">
        <v>180.70731707317054</v>
      </c>
      <c r="G23" s="185">
        <v>4.5940164315609877E-2</v>
      </c>
      <c r="H23" s="182" t="s">
        <v>262</v>
      </c>
      <c r="I23" s="461"/>
      <c r="J23" s="315" t="str">
        <f t="shared" si="1"/>
        <v>g</v>
      </c>
    </row>
    <row r="24" spans="2:10" ht="18" customHeight="1">
      <c r="B24" s="175" t="s">
        <v>228</v>
      </c>
      <c r="C24" s="176" t="s">
        <v>394</v>
      </c>
      <c r="D24" s="178">
        <v>3184.8373983739839</v>
      </c>
      <c r="E24" s="178">
        <v>2954.5121951219512</v>
      </c>
      <c r="F24" s="178">
        <v>230.32520325203268</v>
      </c>
      <c r="G24" s="179">
        <v>7.7957100205005458E-2</v>
      </c>
      <c r="H24" s="180" t="s">
        <v>263</v>
      </c>
      <c r="I24" s="461"/>
      <c r="J24" s="315" t="str">
        <f t="shared" si="1"/>
        <v>g</v>
      </c>
    </row>
    <row r="25" spans="2:10" ht="18" customHeight="1">
      <c r="B25" s="201" t="s">
        <v>229</v>
      </c>
      <c r="C25" s="182" t="s">
        <v>394</v>
      </c>
      <c r="D25" s="184">
        <v>4383.5447154471549</v>
      </c>
      <c r="E25" s="184">
        <v>3982.9430894308944</v>
      </c>
      <c r="F25" s="184">
        <v>400.60162601626052</v>
      </c>
      <c r="G25" s="185">
        <v>0.10057929953337608</v>
      </c>
      <c r="H25" s="182" t="s">
        <v>255</v>
      </c>
      <c r="I25" s="461"/>
      <c r="J25" s="315" t="str">
        <f t="shared" si="1"/>
        <v>g</v>
      </c>
    </row>
    <row r="26" spans="2:10" ht="18" customHeight="1">
      <c r="B26" s="175" t="s">
        <v>231</v>
      </c>
      <c r="C26" s="176" t="s">
        <v>394</v>
      </c>
      <c r="D26" s="178">
        <v>3148.7479674796746</v>
      </c>
      <c r="E26" s="178">
        <v>2883.7560975609758</v>
      </c>
      <c r="F26" s="178">
        <v>264.99186991869874</v>
      </c>
      <c r="G26" s="179">
        <v>9.1891221363284981E-2</v>
      </c>
      <c r="H26" s="180" t="s">
        <v>264</v>
      </c>
      <c r="I26" s="461"/>
      <c r="J26" s="315" t="str">
        <f t="shared" si="1"/>
        <v>g</v>
      </c>
    </row>
    <row r="27" spans="2:10" ht="18" customHeight="1">
      <c r="B27" s="201" t="s">
        <v>230</v>
      </c>
      <c r="C27" s="182" t="s">
        <v>394</v>
      </c>
      <c r="D27" s="184">
        <v>1420.8780487804879</v>
      </c>
      <c r="E27" s="184">
        <v>1205.479674796748</v>
      </c>
      <c r="F27" s="184">
        <v>215.39837398373993</v>
      </c>
      <c r="G27" s="185">
        <v>0.17868270903867178</v>
      </c>
      <c r="H27" s="182" t="s">
        <v>265</v>
      </c>
      <c r="I27" s="461"/>
      <c r="J27" s="315" t="str">
        <f t="shared" si="1"/>
        <v>g</v>
      </c>
    </row>
    <row r="28" spans="2:10" ht="18" customHeight="1">
      <c r="B28" s="279" t="s">
        <v>285</v>
      </c>
      <c r="C28" s="283" t="s">
        <v>394</v>
      </c>
      <c r="D28" s="280">
        <v>22092.560975609755</v>
      </c>
      <c r="E28" s="280">
        <v>20538.430894308942</v>
      </c>
      <c r="F28" s="280">
        <v>1554.1300813008131</v>
      </c>
      <c r="G28" s="281">
        <v>7.5669367796322273E-2</v>
      </c>
      <c r="H28" s="281" t="s">
        <v>39</v>
      </c>
      <c r="I28" s="462"/>
      <c r="J28" s="315" t="str">
        <f t="shared" si="1"/>
        <v>g</v>
      </c>
    </row>
    <row r="29" spans="2:10" ht="19.5" customHeight="1">
      <c r="B29" s="188" t="s">
        <v>181</v>
      </c>
      <c r="C29" s="393" t="s">
        <v>394</v>
      </c>
      <c r="D29" s="218">
        <v>53812.398373983742</v>
      </c>
      <c r="E29" s="218">
        <v>49479.325203252032</v>
      </c>
      <c r="F29" s="218">
        <v>4333.07317073171</v>
      </c>
      <c r="G29" s="190">
        <v>8.7573408750669879E-2</v>
      </c>
      <c r="H29" s="190" t="s">
        <v>39</v>
      </c>
      <c r="I29" s="191"/>
      <c r="J29" s="152" t="str">
        <f>IF(G29&lt;-0.5%,"f",IF(G29&lt;0.5%,"=","g"))</f>
        <v>g</v>
      </c>
    </row>
  </sheetData>
  <mergeCells count="9">
    <mergeCell ref="I10:I2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/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5" width="10.5703125" style="357" customWidth="1"/>
    <col min="6" max="6" width="11" style="357" customWidth="1"/>
    <col min="7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291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192" t="s">
        <v>73</v>
      </c>
      <c r="C10" s="221" t="s">
        <v>394</v>
      </c>
      <c r="D10" s="178">
        <v>21304664</v>
      </c>
      <c r="E10" s="178">
        <v>17379772</v>
      </c>
      <c r="F10" s="178">
        <v>3924892</v>
      </c>
      <c r="G10" s="179">
        <v>0.2258310408214792</v>
      </c>
      <c r="H10" s="221" t="s">
        <v>85</v>
      </c>
      <c r="I10" s="395" t="s">
        <v>50</v>
      </c>
      <c r="J10" s="46" t="str">
        <f t="shared" ref="J10:J21" si="0">IF(G10&lt;-0.5%,"f",IF(G10&lt;0.5%,"=","g"))</f>
        <v>g</v>
      </c>
    </row>
    <row r="11" spans="2:11" ht="19.5">
      <c r="B11" s="333" t="s">
        <v>383</v>
      </c>
      <c r="C11" s="225" t="s">
        <v>394</v>
      </c>
      <c r="D11" s="184">
        <v>10975178</v>
      </c>
      <c r="E11" s="184">
        <v>9048554</v>
      </c>
      <c r="F11" s="184">
        <v>1926624</v>
      </c>
      <c r="G11" s="185">
        <v>0.2129206500839802</v>
      </c>
      <c r="H11" s="225" t="s">
        <v>217</v>
      </c>
      <c r="I11" s="193" t="s">
        <v>50</v>
      </c>
      <c r="J11" s="46" t="str">
        <f t="shared" si="0"/>
        <v>g</v>
      </c>
    </row>
    <row r="12" spans="2:11" ht="19.5">
      <c r="B12" s="217" t="s">
        <v>384</v>
      </c>
      <c r="C12" s="221" t="s">
        <v>396</v>
      </c>
      <c r="D12" s="178">
        <v>112754</v>
      </c>
      <c r="E12" s="178">
        <v>87649.709999999992</v>
      </c>
      <c r="F12" s="178">
        <v>25104.290000000008</v>
      </c>
      <c r="G12" s="179">
        <v>0.28641612162778407</v>
      </c>
      <c r="H12" s="221" t="s">
        <v>39</v>
      </c>
      <c r="I12" s="395" t="s">
        <v>50</v>
      </c>
      <c r="J12" s="46" t="str">
        <f>IF(G12&lt;-0.5%,"f",IF(G12&lt;0.5%,"=","g"))</f>
        <v>g</v>
      </c>
    </row>
    <row r="13" spans="2:11" ht="19.5">
      <c r="B13" s="194" t="s">
        <v>301</v>
      </c>
      <c r="C13" s="195" t="s">
        <v>394</v>
      </c>
      <c r="D13" s="196">
        <v>32279842</v>
      </c>
      <c r="E13" s="196">
        <v>26428326</v>
      </c>
      <c r="F13" s="196">
        <v>5851516</v>
      </c>
      <c r="G13" s="197">
        <v>0.22141076964163364</v>
      </c>
      <c r="H13" s="198"/>
      <c r="I13" s="199"/>
      <c r="J13" s="152" t="str">
        <f t="shared" si="0"/>
        <v>g</v>
      </c>
    </row>
    <row r="14" spans="2:11" ht="19.5">
      <c r="B14" s="333" t="s">
        <v>292</v>
      </c>
      <c r="C14" s="182" t="s">
        <v>394</v>
      </c>
      <c r="D14" s="184">
        <v>200578</v>
      </c>
      <c r="E14" s="184">
        <v>184895</v>
      </c>
      <c r="F14" s="184">
        <v>15683</v>
      </c>
      <c r="G14" s="185">
        <v>8.4821114686714161E-2</v>
      </c>
      <c r="H14" s="225" t="s">
        <v>39</v>
      </c>
      <c r="I14" s="193" t="s">
        <v>32</v>
      </c>
      <c r="J14" s="46" t="str">
        <f t="shared" si="0"/>
        <v>g</v>
      </c>
    </row>
    <row r="15" spans="2:11" hidden="1">
      <c r="B15" s="217" t="s">
        <v>299</v>
      </c>
      <c r="C15" s="176" t="s">
        <v>369</v>
      </c>
      <c r="D15" s="178" t="s">
        <v>297</v>
      </c>
      <c r="E15" s="178" t="s">
        <v>297</v>
      </c>
      <c r="F15" s="178" t="s">
        <v>297</v>
      </c>
      <c r="G15" s="179" t="s">
        <v>297</v>
      </c>
      <c r="H15" s="221" t="s">
        <v>297</v>
      </c>
      <c r="I15" s="395" t="s">
        <v>297</v>
      </c>
      <c r="J15" s="46"/>
    </row>
    <row r="16" spans="2:11" ht="19.5">
      <c r="B16" s="194" t="s">
        <v>293</v>
      </c>
      <c r="C16" s="195" t="s">
        <v>394</v>
      </c>
      <c r="D16" s="196">
        <v>200578</v>
      </c>
      <c r="E16" s="196">
        <v>184895</v>
      </c>
      <c r="F16" s="196">
        <v>15683</v>
      </c>
      <c r="G16" s="197">
        <v>8.4821114686714161E-2</v>
      </c>
      <c r="H16" s="198"/>
      <c r="I16" s="199"/>
      <c r="J16" s="152" t="str">
        <f t="shared" si="0"/>
        <v>g</v>
      </c>
    </row>
    <row r="17" spans="2:10" ht="19.5">
      <c r="B17" s="187" t="s">
        <v>74</v>
      </c>
      <c r="C17" s="176" t="s">
        <v>394</v>
      </c>
      <c r="D17" s="178">
        <v>52641.440000000002</v>
      </c>
      <c r="E17" s="178">
        <v>41679.743999999999</v>
      </c>
      <c r="F17" s="178">
        <v>10961.696000000004</v>
      </c>
      <c r="G17" s="179">
        <v>0.26299816044935409</v>
      </c>
      <c r="H17" s="221" t="s">
        <v>41</v>
      </c>
      <c r="I17" s="395" t="s">
        <v>49</v>
      </c>
      <c r="J17" s="46" t="str">
        <f t="shared" si="0"/>
        <v>g</v>
      </c>
    </row>
    <row r="18" spans="2:10" ht="19.5">
      <c r="B18" s="333" t="s">
        <v>268</v>
      </c>
      <c r="C18" s="182" t="s">
        <v>394</v>
      </c>
      <c r="D18" s="184">
        <v>54.462000000000003</v>
      </c>
      <c r="E18" s="184">
        <v>19.164999999999999</v>
      </c>
      <c r="F18" s="184">
        <v>35.297000000000004</v>
      </c>
      <c r="G18" s="185">
        <v>1.8417427602400211</v>
      </c>
      <c r="H18" s="225" t="s">
        <v>41</v>
      </c>
      <c r="I18" s="193" t="s">
        <v>49</v>
      </c>
      <c r="J18" s="46" t="str">
        <f t="shared" si="0"/>
        <v>g</v>
      </c>
    </row>
    <row r="19" spans="2:10" ht="19.5">
      <c r="B19" s="187" t="s">
        <v>269</v>
      </c>
      <c r="C19" s="176" t="s">
        <v>394</v>
      </c>
      <c r="D19" s="178">
        <v>0</v>
      </c>
      <c r="E19" s="178">
        <v>0</v>
      </c>
      <c r="F19" s="178">
        <v>0</v>
      </c>
      <c r="G19" s="179" t="s">
        <v>36</v>
      </c>
      <c r="H19" s="221" t="s">
        <v>41</v>
      </c>
      <c r="I19" s="395" t="s">
        <v>49</v>
      </c>
      <c r="J19" s="46" t="str">
        <f t="shared" si="0"/>
        <v>g</v>
      </c>
    </row>
    <row r="20" spans="2:10" ht="19.5">
      <c r="B20" s="333" t="s">
        <v>270</v>
      </c>
      <c r="C20" s="182" t="s">
        <v>394</v>
      </c>
      <c r="D20" s="184">
        <v>0</v>
      </c>
      <c r="E20" s="184">
        <v>0</v>
      </c>
      <c r="F20" s="184">
        <v>0</v>
      </c>
      <c r="G20" s="185" t="s">
        <v>36</v>
      </c>
      <c r="H20" s="225" t="s">
        <v>41</v>
      </c>
      <c r="I20" s="193" t="s">
        <v>271</v>
      </c>
      <c r="J20" s="46" t="str">
        <f t="shared" si="0"/>
        <v>g</v>
      </c>
    </row>
    <row r="21" spans="2:10" ht="19.5">
      <c r="B21" s="194" t="s">
        <v>267</v>
      </c>
      <c r="C21" s="195" t="s">
        <v>394</v>
      </c>
      <c r="D21" s="196">
        <v>52695.902000000002</v>
      </c>
      <c r="E21" s="196">
        <v>41698.909</v>
      </c>
      <c r="F21" s="196">
        <v>10996.993000000002</v>
      </c>
      <c r="G21" s="197">
        <v>0.2637237583362193</v>
      </c>
      <c r="H21" s="198"/>
      <c r="I21" s="199"/>
      <c r="J21" s="152" t="str">
        <f t="shared" si="0"/>
        <v>g</v>
      </c>
    </row>
    <row r="22" spans="2:10" ht="15.75">
      <c r="B22" s="55" t="s">
        <v>385</v>
      </c>
      <c r="C22" s="28"/>
      <c r="D22" s="20"/>
      <c r="E22" s="20"/>
      <c r="F22" s="20"/>
      <c r="G22" s="16"/>
      <c r="H22" s="5"/>
      <c r="I22" s="11"/>
      <c r="J22" s="44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zoomScaleNormal="100" workbookViewId="0">
      <selection activeCell="B12" sqref="B12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>
      <c r="B7" s="7" t="s">
        <v>81</v>
      </c>
      <c r="C7" s="29"/>
      <c r="D7" s="7"/>
      <c r="E7" s="7"/>
      <c r="F7" s="8"/>
    </row>
    <row r="8" spans="2:11" ht="19.5" customHeight="1">
      <c r="B8" s="432"/>
      <c r="C8" s="432" t="s">
        <v>68</v>
      </c>
      <c r="D8" s="434" t="s">
        <v>364</v>
      </c>
      <c r="E8" s="432" t="s">
        <v>38</v>
      </c>
      <c r="F8" s="432" t="s">
        <v>46</v>
      </c>
    </row>
    <row r="9" spans="2:11" ht="27.75" customHeight="1">
      <c r="B9" s="433"/>
      <c r="C9" s="433"/>
      <c r="D9" s="435"/>
      <c r="E9" s="433"/>
      <c r="F9" s="433"/>
    </row>
    <row r="10" spans="2:11" ht="18">
      <c r="B10" s="192" t="s">
        <v>136</v>
      </c>
      <c r="C10" s="221" t="s">
        <v>390</v>
      </c>
      <c r="D10" s="179">
        <v>2.8000000000000001E-2</v>
      </c>
      <c r="E10" s="200" t="s">
        <v>39</v>
      </c>
      <c r="F10" s="396" t="s">
        <v>365</v>
      </c>
    </row>
    <row r="11" spans="2:11">
      <c r="B11" s="201" t="s">
        <v>137</v>
      </c>
      <c r="C11" s="182" t="s">
        <v>390</v>
      </c>
      <c r="D11" s="185">
        <v>3.1E-2</v>
      </c>
      <c r="E11" s="202" t="s">
        <v>61</v>
      </c>
      <c r="F11" s="203" t="s">
        <v>47</v>
      </c>
    </row>
    <row r="12" spans="2:11" ht="14.25">
      <c r="B12" s="330" t="s">
        <v>315</v>
      </c>
      <c r="C12" s="31"/>
      <c r="D12" s="6"/>
      <c r="E12" s="15"/>
      <c r="F12" s="15"/>
    </row>
  </sheetData>
  <mergeCells count="6">
    <mergeCell ref="C2:K3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B7" sqref="B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3:11" s="383" customFormat="1" ht="14.25"/>
    <row r="2" spans="3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3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3:11" s="383" customFormat="1" ht="14.25">
      <c r="C4" s="383" t="s">
        <v>39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zoomScale="115" zoomScaleNormal="115" workbookViewId="0"/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>
      <c r="B7" s="7" t="s">
        <v>77</v>
      </c>
      <c r="C7" s="29"/>
      <c r="D7" s="7"/>
      <c r="E7" s="7"/>
      <c r="F7" s="8"/>
      <c r="G7" s="8"/>
    </row>
    <row r="8" spans="2:11" ht="12.75" customHeight="1">
      <c r="B8" s="220"/>
      <c r="C8" s="394" t="s">
        <v>68</v>
      </c>
      <c r="D8" s="394">
        <v>2017</v>
      </c>
      <c r="E8" s="394" t="s">
        <v>366</v>
      </c>
      <c r="F8" s="393" t="s">
        <v>38</v>
      </c>
      <c r="G8" s="45"/>
    </row>
    <row r="9" spans="2:11" ht="15.75">
      <c r="B9" s="33" t="s">
        <v>144</v>
      </c>
      <c r="C9" s="32"/>
      <c r="D9" s="21"/>
      <c r="E9" s="22"/>
      <c r="F9" s="364"/>
      <c r="G9" s="45"/>
    </row>
    <row r="10" spans="2:11">
      <c r="B10" s="187" t="s">
        <v>26</v>
      </c>
      <c r="C10" s="221" t="s">
        <v>390</v>
      </c>
      <c r="D10" s="222" t="s">
        <v>36</v>
      </c>
      <c r="E10" s="223">
        <v>2.8000000000000001E-2</v>
      </c>
      <c r="F10" s="224" t="s">
        <v>39</v>
      </c>
      <c r="G10" s="153"/>
    </row>
    <row r="11" spans="2:11" ht="18">
      <c r="B11" s="201" t="s">
        <v>24</v>
      </c>
      <c r="C11" s="225" t="s">
        <v>390</v>
      </c>
      <c r="D11" s="184">
        <v>3270.5</v>
      </c>
      <c r="E11" s="185">
        <v>2.8038852041618156E-2</v>
      </c>
      <c r="F11" s="226" t="s">
        <v>39</v>
      </c>
      <c r="G11" s="153" t="str">
        <f>IF(E11&lt;-0.5%,"f",IF(E11&lt;0.5%,"=","g"))</f>
        <v>g</v>
      </c>
    </row>
    <row r="12" spans="2:11" ht="18">
      <c r="B12" s="187" t="s">
        <v>25</v>
      </c>
      <c r="C12" s="221" t="s">
        <v>390</v>
      </c>
      <c r="D12" s="227">
        <v>497.4</v>
      </c>
      <c r="E12" s="223">
        <v>-0.17594433399602394</v>
      </c>
      <c r="F12" s="224" t="s">
        <v>39</v>
      </c>
      <c r="G12" s="153" t="str">
        <f>IF(E12&lt;-0.5%,"f",IF(E12&lt;0.5%,"=","g"))</f>
        <v>f</v>
      </c>
    </row>
    <row r="13" spans="2:11" ht="18">
      <c r="B13" s="201" t="s">
        <v>62</v>
      </c>
      <c r="C13" s="225" t="s">
        <v>390</v>
      </c>
      <c r="D13" s="228">
        <v>0.1320098728734839</v>
      </c>
      <c r="E13" s="185">
        <v>-0.17222636209600861</v>
      </c>
      <c r="F13" s="226" t="s">
        <v>39</v>
      </c>
      <c r="G13" s="153" t="str">
        <f>IF(E13&lt;-0.5%,"f",IF(E13&lt;0.5%,"=","g"))</f>
        <v>f</v>
      </c>
    </row>
    <row r="14" spans="2:11">
      <c r="B14" s="33" t="s">
        <v>84</v>
      </c>
      <c r="C14" s="32"/>
      <c r="D14" s="26"/>
      <c r="E14" s="27"/>
      <c r="F14" s="24"/>
      <c r="G14" s="153"/>
    </row>
    <row r="15" spans="2:11" ht="18">
      <c r="B15" s="192" t="s">
        <v>27</v>
      </c>
      <c r="C15" s="221" t="s">
        <v>391</v>
      </c>
      <c r="D15" s="229">
        <v>102.081</v>
      </c>
      <c r="E15" s="179">
        <v>1.9983813111379867E-2</v>
      </c>
      <c r="F15" s="224" t="s">
        <v>39</v>
      </c>
      <c r="G15" s="153" t="str">
        <f>IF(E15&lt;-0.5%,"f",IF(E15&lt;0.5%,"=","g"))</f>
        <v>g</v>
      </c>
    </row>
    <row r="16" spans="2:11" ht="18">
      <c r="B16" s="201" t="s">
        <v>142</v>
      </c>
      <c r="C16" s="225" t="s">
        <v>395</v>
      </c>
      <c r="D16" s="184">
        <v>20411.653999999999</v>
      </c>
      <c r="E16" s="185">
        <v>5.382312673981593E-2</v>
      </c>
      <c r="F16" s="230" t="s">
        <v>39</v>
      </c>
      <c r="G16" s="153" t="str">
        <f>IF(E16&lt;-0.5%,"f",IF(E16&lt;0.5%,"=","g"))</f>
        <v>g</v>
      </c>
    </row>
    <row r="17" spans="2:7" ht="18">
      <c r="B17" s="192" t="s">
        <v>143</v>
      </c>
      <c r="C17" s="221" t="s">
        <v>163</v>
      </c>
      <c r="D17" s="178">
        <v>1838.404</v>
      </c>
      <c r="E17" s="179">
        <v>2.2512012432081674E-2</v>
      </c>
      <c r="F17" s="224" t="s">
        <v>39</v>
      </c>
      <c r="G17" s="153" t="str">
        <f>IF(E17&lt;-0.5%,"f",IF(E17&lt;0.5%,"=","g"))</f>
        <v>g</v>
      </c>
    </row>
    <row r="18" spans="2:7">
      <c r="B18" s="33" t="s">
        <v>196</v>
      </c>
      <c r="C18" s="32"/>
      <c r="D18" s="23"/>
      <c r="E18" s="9"/>
      <c r="F18" s="23"/>
      <c r="G18" s="153"/>
    </row>
    <row r="19" spans="2:7" ht="18">
      <c r="B19" s="192" t="s">
        <v>192</v>
      </c>
      <c r="C19" s="221" t="s">
        <v>392</v>
      </c>
      <c r="D19" s="229">
        <v>41.76</v>
      </c>
      <c r="E19" s="223">
        <v>-3.2885595182955085E-2</v>
      </c>
      <c r="F19" s="224" t="s">
        <v>40</v>
      </c>
      <c r="G19" s="153" t="str">
        <f t="shared" ref="G19:G24" si="0">IF(E19&lt;-0.5%,"f",IF(E19&lt;0.5%,"=","g"))</f>
        <v>f</v>
      </c>
    </row>
    <row r="20" spans="2:7" ht="18">
      <c r="B20" s="201" t="s">
        <v>70</v>
      </c>
      <c r="C20" s="225" t="s">
        <v>391</v>
      </c>
      <c r="D20" s="231">
        <v>106.32899999999999</v>
      </c>
      <c r="E20" s="228">
        <v>6.8064247184916438E-2</v>
      </c>
      <c r="F20" s="230" t="s">
        <v>39</v>
      </c>
      <c r="G20" s="153" t="str">
        <f t="shared" si="0"/>
        <v>g</v>
      </c>
    </row>
    <row r="21" spans="2:7" ht="18">
      <c r="B21" s="192" t="s">
        <v>197</v>
      </c>
      <c r="C21" s="221" t="s">
        <v>392</v>
      </c>
      <c r="D21" s="214">
        <v>1.0534999999999999</v>
      </c>
      <c r="E21" s="223">
        <v>8.5502565076933656E-4</v>
      </c>
      <c r="F21" s="224" t="s">
        <v>61</v>
      </c>
      <c r="G21" s="153" t="str">
        <f t="shared" si="0"/>
        <v>=</v>
      </c>
    </row>
    <row r="22" spans="2:7" ht="18">
      <c r="B22" s="201" t="s">
        <v>174</v>
      </c>
      <c r="C22" s="225" t="s">
        <v>393</v>
      </c>
      <c r="D22" s="184">
        <v>396.94062989999986</v>
      </c>
      <c r="E22" s="185">
        <v>4.7285624846940433E-2</v>
      </c>
      <c r="F22" s="230" t="s">
        <v>39</v>
      </c>
      <c r="G22" s="153" t="str">
        <f t="shared" si="0"/>
        <v>g</v>
      </c>
    </row>
    <row r="23" spans="2:7" ht="18">
      <c r="B23" s="187" t="s">
        <v>386</v>
      </c>
      <c r="C23" s="221" t="s">
        <v>393</v>
      </c>
      <c r="D23" s="177">
        <v>1.2091251940253036</v>
      </c>
      <c r="E23" s="179">
        <v>4.7605540333151009E-2</v>
      </c>
      <c r="F23" s="224" t="s">
        <v>39</v>
      </c>
      <c r="G23" s="153" t="str">
        <f t="shared" si="0"/>
        <v>g</v>
      </c>
    </row>
    <row r="24" spans="2:7" ht="18">
      <c r="B24" s="181" t="s">
        <v>98</v>
      </c>
      <c r="C24" s="225" t="s">
        <v>394</v>
      </c>
      <c r="D24" s="184">
        <v>102976</v>
      </c>
      <c r="E24" s="228">
        <v>9.0916795559039754E-2</v>
      </c>
      <c r="F24" s="226" t="s">
        <v>39</v>
      </c>
      <c r="G24" s="153" t="str">
        <f t="shared" si="0"/>
        <v>g</v>
      </c>
    </row>
    <row r="25" spans="2:7">
      <c r="B25" s="33" t="s">
        <v>66</v>
      </c>
      <c r="C25" s="32"/>
      <c r="D25" s="25"/>
      <c r="E25" s="9"/>
      <c r="F25" s="23"/>
      <c r="G25" s="153"/>
    </row>
    <row r="26" spans="2:7" ht="18">
      <c r="B26" s="175" t="s">
        <v>236</v>
      </c>
      <c r="C26" s="221" t="s">
        <v>394</v>
      </c>
      <c r="D26" s="178">
        <v>445685.77235795936</v>
      </c>
      <c r="E26" s="179">
        <v>3.1915208017710084E-2</v>
      </c>
      <c r="F26" s="224" t="s">
        <v>39</v>
      </c>
      <c r="G26" s="153" t="str">
        <f>IF(E26&lt;-0.5%,"f",IF(E26&lt;0.5%,"=","g"))</f>
        <v>g</v>
      </c>
    </row>
    <row r="27" spans="2:7" ht="18">
      <c r="B27" s="201" t="s">
        <v>387</v>
      </c>
      <c r="C27" s="225" t="s">
        <v>394</v>
      </c>
      <c r="D27" s="184">
        <v>160288.42276422764</v>
      </c>
      <c r="E27" s="228">
        <v>3.6476466743077696E-2</v>
      </c>
      <c r="F27" s="230" t="s">
        <v>39</v>
      </c>
      <c r="G27" s="153" t="str">
        <f>IF(E27&lt;-0.5%,"f",IF(E27&lt;0.5%,"=","g"))</f>
        <v>g</v>
      </c>
    </row>
    <row r="28" spans="2:7" ht="18">
      <c r="B28" s="175" t="s">
        <v>21</v>
      </c>
      <c r="C28" s="221" t="s">
        <v>394</v>
      </c>
      <c r="D28" s="177">
        <v>338.07963500252959</v>
      </c>
      <c r="E28" s="179">
        <v>5.0696184130767818E-2</v>
      </c>
      <c r="F28" s="224" t="s">
        <v>39</v>
      </c>
      <c r="G28" s="153" t="str">
        <f>IF(E28&lt;-0.5%,"f",IF(E28&lt;0.5%,"=","g"))</f>
        <v>g</v>
      </c>
    </row>
    <row r="29" spans="2:7" ht="18">
      <c r="B29" s="201" t="s">
        <v>272</v>
      </c>
      <c r="C29" s="225" t="s">
        <v>394</v>
      </c>
      <c r="D29" s="183">
        <v>20.661211999999999</v>
      </c>
      <c r="E29" s="185">
        <v>8.345689313730098E-2</v>
      </c>
      <c r="F29" s="226" t="s">
        <v>39</v>
      </c>
      <c r="G29" s="153" t="str">
        <f>IF(E29&lt;-0.5%,"f",IF(E29&lt;0.5%,"=","g"))</f>
        <v>g</v>
      </c>
    </row>
    <row r="30" spans="2:7" ht="15">
      <c r="B30" s="175" t="s">
        <v>298</v>
      </c>
      <c r="C30" s="221" t="s">
        <v>394</v>
      </c>
      <c r="D30" s="222" t="s">
        <v>297</v>
      </c>
      <c r="E30" s="223" t="s">
        <v>36</v>
      </c>
      <c r="F30" s="224" t="s">
        <v>39</v>
      </c>
      <c r="G30" s="416"/>
    </row>
    <row r="31" spans="2:7">
      <c r="B31" s="33" t="s">
        <v>67</v>
      </c>
      <c r="C31" s="32"/>
      <c r="D31" s="4"/>
      <c r="E31" s="5"/>
      <c r="F31" s="5"/>
      <c r="G31" s="153"/>
    </row>
    <row r="32" spans="2:7" ht="18">
      <c r="B32" s="175" t="s">
        <v>237</v>
      </c>
      <c r="C32" s="221" t="s">
        <v>394</v>
      </c>
      <c r="D32" s="178">
        <v>31719.837398373984</v>
      </c>
      <c r="E32" s="179">
        <v>9.6021327460228623E-2</v>
      </c>
      <c r="F32" s="224" t="s">
        <v>39</v>
      </c>
      <c r="G32" s="153" t="str">
        <f>IF(E32&lt;-0.5%,"f",IF(E32&lt;0.5%,"=","g"))</f>
        <v>g</v>
      </c>
    </row>
    <row r="33" spans="2:7" ht="18">
      <c r="B33" s="201" t="s">
        <v>238</v>
      </c>
      <c r="C33" s="186" t="s">
        <v>394</v>
      </c>
      <c r="D33" s="184">
        <v>22092.560975609755</v>
      </c>
      <c r="E33" s="185">
        <v>7.5669367796322273E-2</v>
      </c>
      <c r="F33" s="230" t="s">
        <v>39</v>
      </c>
      <c r="G33" s="153" t="str">
        <f>IF(E33&lt;-0.5%,"f",IF(E33&lt;0.5%,"=","g"))</f>
        <v>g</v>
      </c>
    </row>
    <row r="34" spans="2:7" ht="18">
      <c r="B34" s="175" t="s">
        <v>300</v>
      </c>
      <c r="C34" s="221" t="s">
        <v>394</v>
      </c>
      <c r="D34" s="177">
        <v>0.20057800000000001</v>
      </c>
      <c r="E34" s="179">
        <v>8.4821114686714161E-2</v>
      </c>
      <c r="F34" s="224" t="s">
        <v>39</v>
      </c>
      <c r="G34" s="153" t="str">
        <f>IF(E34&lt;-0.5%,"f",IF(E34&lt;0.5%,"=","g"))</f>
        <v>g</v>
      </c>
    </row>
    <row r="35" spans="2:7" ht="18">
      <c r="B35" s="201" t="s">
        <v>302</v>
      </c>
      <c r="C35" s="186" t="s">
        <v>394</v>
      </c>
      <c r="D35" s="183">
        <v>32.279842000000002</v>
      </c>
      <c r="E35" s="185">
        <v>0.22141076964163364</v>
      </c>
      <c r="F35" s="230" t="s">
        <v>39</v>
      </c>
      <c r="G35" s="153" t="str">
        <f>IF(E35&lt;-0.5%,"f",IF(E35&lt;0.5%,"=","g"))</f>
        <v>g</v>
      </c>
    </row>
    <row r="36" spans="2:7">
      <c r="B36" s="417" t="s">
        <v>388</v>
      </c>
      <c r="G36" s="27"/>
    </row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zoomScaleNormal="100" workbookViewId="0"/>
  </sheetViews>
  <sheetFormatPr baseColWidth="10" defaultColWidth="11.42578125" defaultRowHeight="12.75"/>
  <cols>
    <col min="1" max="1" width="0.5703125" style="4" customWidth="1"/>
    <col min="2" max="2" width="25.5703125" style="4" customWidth="1"/>
    <col min="3" max="3" width="41.7109375" style="4" customWidth="1"/>
    <col min="4" max="4" width="15.7109375" style="28" customWidth="1"/>
    <col min="5" max="5" width="21.42578125" style="11" customWidth="1"/>
    <col min="6" max="6" width="14.42578125" style="4" customWidth="1"/>
    <col min="7" max="7" width="11.42578125" style="5" customWidth="1"/>
    <col min="8" max="8" width="36" style="11" customWidth="1"/>
    <col min="9" max="9" width="1.85546875" style="43" customWidth="1"/>
    <col min="10" max="10" width="22.140625" style="6" customWidth="1"/>
    <col min="11" max="26" width="11.42578125" style="6"/>
    <col min="27" max="16384" width="11.42578125" style="4"/>
  </cols>
  <sheetData>
    <row r="1" spans="2:26" s="383" customFormat="1" ht="14.25"/>
    <row r="2" spans="2:26" s="383" customFormat="1" ht="14.25" customHeight="1">
      <c r="D2" s="431" t="s">
        <v>363</v>
      </c>
      <c r="E2" s="431"/>
      <c r="F2" s="431"/>
      <c r="G2" s="431"/>
      <c r="H2" s="431"/>
      <c r="I2" s="384"/>
      <c r="J2" s="384"/>
      <c r="K2" s="384"/>
    </row>
    <row r="3" spans="2:26" s="383" customFormat="1" ht="14.25" customHeight="1">
      <c r="D3" s="431"/>
      <c r="E3" s="431"/>
      <c r="F3" s="431"/>
      <c r="G3" s="431"/>
      <c r="H3" s="431"/>
      <c r="I3" s="384"/>
      <c r="J3" s="384"/>
      <c r="K3" s="384"/>
    </row>
    <row r="4" spans="2:26" s="383" customFormat="1" ht="14.25">
      <c r="D4" s="383" t="s">
        <v>39</v>
      </c>
    </row>
    <row r="5" spans="2:26">
      <c r="J5" s="18"/>
      <c r="K5" s="18"/>
    </row>
    <row r="6" spans="2:26">
      <c r="B6" s="306" t="s">
        <v>101</v>
      </c>
      <c r="C6" s="306" t="s">
        <v>102</v>
      </c>
      <c r="D6" s="307" t="s">
        <v>103</v>
      </c>
      <c r="E6" s="308" t="s">
        <v>104</v>
      </c>
      <c r="F6" s="308" t="s">
        <v>105</v>
      </c>
      <c r="G6" s="306" t="s">
        <v>107</v>
      </c>
      <c r="H6" s="316" t="s">
        <v>106</v>
      </c>
      <c r="I6" s="22"/>
      <c r="J6" s="3"/>
      <c r="K6" s="18"/>
    </row>
    <row r="7" spans="2:26" s="39" customFormat="1" ht="22.5">
      <c r="B7" s="284" t="s">
        <v>26</v>
      </c>
      <c r="C7" s="284" t="s">
        <v>188</v>
      </c>
      <c r="D7" s="285" t="s">
        <v>154</v>
      </c>
      <c r="E7" s="286" t="s">
        <v>186</v>
      </c>
      <c r="F7" s="287" t="s">
        <v>108</v>
      </c>
      <c r="G7" s="288" t="s">
        <v>135</v>
      </c>
      <c r="H7" s="317" t="s">
        <v>185</v>
      </c>
      <c r="I7" s="50"/>
      <c r="J7" s="323"/>
      <c r="K7" s="324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2:26" s="39" customFormat="1" ht="33.75">
      <c r="B8" s="289" t="s">
        <v>82</v>
      </c>
      <c r="C8" s="289" t="s">
        <v>110</v>
      </c>
      <c r="D8" s="290" t="s">
        <v>109</v>
      </c>
      <c r="E8" s="291" t="s">
        <v>78</v>
      </c>
      <c r="F8" s="292" t="s">
        <v>51</v>
      </c>
      <c r="G8" s="293" t="s">
        <v>39</v>
      </c>
      <c r="H8" s="318" t="s">
        <v>185</v>
      </c>
      <c r="I8" s="51"/>
      <c r="J8" s="325"/>
      <c r="K8" s="324"/>
      <c r="L8" s="40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2:26" s="42" customFormat="1" ht="22.5">
      <c r="B9" s="284" t="s">
        <v>112</v>
      </c>
      <c r="C9" s="284" t="s">
        <v>113</v>
      </c>
      <c r="D9" s="285" t="s">
        <v>111</v>
      </c>
      <c r="E9" s="286" t="s">
        <v>83</v>
      </c>
      <c r="F9" s="294" t="s">
        <v>108</v>
      </c>
      <c r="G9" s="295" t="s">
        <v>39</v>
      </c>
      <c r="H9" s="317" t="s">
        <v>185</v>
      </c>
      <c r="I9" s="50"/>
      <c r="J9" s="326"/>
      <c r="K9" s="327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s="42" customFormat="1" ht="22.5">
      <c r="B10" s="296" t="s">
        <v>16</v>
      </c>
      <c r="C10" s="296" t="s">
        <v>115</v>
      </c>
      <c r="D10" s="297" t="s">
        <v>111</v>
      </c>
      <c r="E10" s="298" t="s">
        <v>83</v>
      </c>
      <c r="F10" s="292" t="s">
        <v>108</v>
      </c>
      <c r="G10" s="293" t="s">
        <v>39</v>
      </c>
      <c r="H10" s="318" t="s">
        <v>185</v>
      </c>
      <c r="I10" s="51"/>
      <c r="J10" s="328"/>
      <c r="K10" s="327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s="42" customFormat="1" ht="11.25">
      <c r="B11" s="299" t="s">
        <v>17</v>
      </c>
      <c r="C11" s="300" t="s">
        <v>114</v>
      </c>
      <c r="D11" s="301" t="s">
        <v>111</v>
      </c>
      <c r="E11" s="286" t="s">
        <v>83</v>
      </c>
      <c r="F11" s="294" t="s">
        <v>108</v>
      </c>
      <c r="G11" s="295" t="s">
        <v>39</v>
      </c>
      <c r="H11" s="317" t="s">
        <v>185</v>
      </c>
      <c r="I11" s="50"/>
      <c r="J11" s="328"/>
      <c r="K11" s="327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s="42" customFormat="1" ht="22.5">
      <c r="B12" s="296" t="s">
        <v>62</v>
      </c>
      <c r="C12" s="296" t="s">
        <v>189</v>
      </c>
      <c r="D12" s="297" t="s">
        <v>36</v>
      </c>
      <c r="E12" s="298" t="s">
        <v>83</v>
      </c>
      <c r="F12" s="298" t="s">
        <v>108</v>
      </c>
      <c r="G12" s="293" t="s">
        <v>39</v>
      </c>
      <c r="H12" s="318" t="s">
        <v>185</v>
      </c>
      <c r="I12" s="51"/>
      <c r="J12" s="328"/>
      <c r="K12" s="327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2:26" s="39" customFormat="1" ht="22.5">
      <c r="B13" s="284" t="s">
        <v>27</v>
      </c>
      <c r="C13" s="284" t="s">
        <v>130</v>
      </c>
      <c r="D13" s="285" t="s">
        <v>36</v>
      </c>
      <c r="E13" s="286" t="s">
        <v>47</v>
      </c>
      <c r="F13" s="294" t="s">
        <v>116</v>
      </c>
      <c r="G13" s="295" t="s">
        <v>135</v>
      </c>
      <c r="H13" s="317" t="s">
        <v>185</v>
      </c>
      <c r="I13" s="50"/>
      <c r="J13" s="326"/>
      <c r="K13" s="324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2:26" s="39" customFormat="1" ht="22.5">
      <c r="B14" s="296" t="s">
        <v>193</v>
      </c>
      <c r="C14" s="296" t="s">
        <v>117</v>
      </c>
      <c r="D14" s="297" t="s">
        <v>194</v>
      </c>
      <c r="E14" s="298" t="s">
        <v>195</v>
      </c>
      <c r="F14" s="298" t="s">
        <v>116</v>
      </c>
      <c r="G14" s="293" t="s">
        <v>39</v>
      </c>
      <c r="H14" s="318" t="s">
        <v>185</v>
      </c>
      <c r="I14" s="51"/>
      <c r="J14" s="328"/>
      <c r="K14" s="324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2:26" s="42" customFormat="1" ht="33.75">
      <c r="B15" s="284" t="s">
        <v>119</v>
      </c>
      <c r="C15" s="284" t="s">
        <v>119</v>
      </c>
      <c r="D15" s="285" t="s">
        <v>118</v>
      </c>
      <c r="E15" s="286" t="s">
        <v>48</v>
      </c>
      <c r="F15" s="302" t="s">
        <v>116</v>
      </c>
      <c r="G15" s="288" t="s">
        <v>39</v>
      </c>
      <c r="H15" s="317" t="s">
        <v>185</v>
      </c>
      <c r="I15" s="50"/>
      <c r="J15" s="323"/>
      <c r="K15" s="327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s="42" customFormat="1" ht="33.75">
      <c r="B16" s="296" t="s">
        <v>120</v>
      </c>
      <c r="C16" s="296" t="s">
        <v>120</v>
      </c>
      <c r="D16" s="297" t="s">
        <v>118</v>
      </c>
      <c r="E16" s="298" t="s">
        <v>48</v>
      </c>
      <c r="F16" s="298" t="s">
        <v>116</v>
      </c>
      <c r="G16" s="293" t="s">
        <v>39</v>
      </c>
      <c r="H16" s="318" t="s">
        <v>185</v>
      </c>
      <c r="I16" s="51"/>
      <c r="J16" s="328"/>
      <c r="K16" s="327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s="39" customFormat="1" ht="33.75">
      <c r="B17" s="284" t="s">
        <v>122</v>
      </c>
      <c r="C17" s="284" t="s">
        <v>183</v>
      </c>
      <c r="D17" s="285" t="s">
        <v>121</v>
      </c>
      <c r="E17" s="286" t="s">
        <v>48</v>
      </c>
      <c r="F17" s="294" t="s">
        <v>116</v>
      </c>
      <c r="G17" s="288" t="s">
        <v>61</v>
      </c>
      <c r="H17" s="317" t="s">
        <v>185</v>
      </c>
      <c r="I17" s="50"/>
      <c r="J17" s="326"/>
      <c r="K17" s="32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2:26" s="39" customFormat="1" ht="33.75">
      <c r="B18" s="296" t="s">
        <v>122</v>
      </c>
      <c r="C18" s="296" t="s">
        <v>184</v>
      </c>
      <c r="D18" s="297" t="s">
        <v>121</v>
      </c>
      <c r="E18" s="298" t="s">
        <v>48</v>
      </c>
      <c r="F18" s="298" t="s">
        <v>116</v>
      </c>
      <c r="G18" s="293" t="s">
        <v>39</v>
      </c>
      <c r="H18" s="318" t="s">
        <v>179</v>
      </c>
      <c r="I18" s="51"/>
      <c r="J18" s="328"/>
      <c r="K18" s="324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2:26" s="39" customFormat="1" ht="11.25">
      <c r="B19" s="300" t="s">
        <v>175</v>
      </c>
      <c r="C19" s="300" t="s">
        <v>176</v>
      </c>
      <c r="D19" s="301" t="s">
        <v>169</v>
      </c>
      <c r="E19" s="286" t="s">
        <v>166</v>
      </c>
      <c r="F19" s="303" t="s">
        <v>116</v>
      </c>
      <c r="G19" s="288" t="s">
        <v>39</v>
      </c>
      <c r="H19" s="319" t="s">
        <v>180</v>
      </c>
      <c r="I19" s="51"/>
      <c r="J19" s="323"/>
      <c r="K19" s="324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2:26" s="39" customFormat="1" ht="11.25">
      <c r="B20" s="296" t="s">
        <v>98</v>
      </c>
      <c r="C20" s="296" t="s">
        <v>160</v>
      </c>
      <c r="D20" s="297" t="s">
        <v>127</v>
      </c>
      <c r="E20" s="298" t="s">
        <v>157</v>
      </c>
      <c r="F20" s="298" t="s">
        <v>116</v>
      </c>
      <c r="G20" s="293" t="s">
        <v>39</v>
      </c>
      <c r="H20" s="318" t="s">
        <v>185</v>
      </c>
      <c r="I20" s="51"/>
      <c r="J20" s="328"/>
      <c r="K20" s="324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2:26" s="39" customFormat="1" ht="11.25">
      <c r="B21" s="284" t="s">
        <v>28</v>
      </c>
      <c r="C21" s="284" t="s">
        <v>131</v>
      </c>
      <c r="D21" s="285" t="s">
        <v>187</v>
      </c>
      <c r="E21" s="286" t="s">
        <v>47</v>
      </c>
      <c r="F21" s="294" t="s">
        <v>116</v>
      </c>
      <c r="G21" s="288" t="s">
        <v>39</v>
      </c>
      <c r="H21" s="317" t="s">
        <v>185</v>
      </c>
      <c r="I21" s="50"/>
      <c r="J21" s="323"/>
      <c r="K21" s="324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2:26" s="39" customFormat="1" ht="11.25">
      <c r="B22" s="289" t="s">
        <v>147</v>
      </c>
      <c r="C22" s="289" t="s">
        <v>148</v>
      </c>
      <c r="D22" s="290" t="s">
        <v>149</v>
      </c>
      <c r="E22" s="298" t="s">
        <v>78</v>
      </c>
      <c r="F22" s="304" t="s">
        <v>116</v>
      </c>
      <c r="G22" s="293" t="s">
        <v>39</v>
      </c>
      <c r="H22" s="318" t="s">
        <v>185</v>
      </c>
      <c r="I22" s="51"/>
      <c r="J22" s="323"/>
      <c r="K22" s="32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2:26" s="39" customFormat="1" ht="11.25">
      <c r="B23" s="284" t="s">
        <v>124</v>
      </c>
      <c r="C23" s="284" t="s">
        <v>132</v>
      </c>
      <c r="D23" s="285" t="s">
        <v>123</v>
      </c>
      <c r="E23" s="286" t="s">
        <v>47</v>
      </c>
      <c r="F23" s="294" t="s">
        <v>116</v>
      </c>
      <c r="G23" s="288" t="s">
        <v>39</v>
      </c>
      <c r="H23" s="317" t="s">
        <v>185</v>
      </c>
      <c r="I23" s="50"/>
      <c r="J23" s="323"/>
      <c r="K23" s="32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2:26" s="39" customFormat="1" ht="22.5">
      <c r="B24" s="289" t="s">
        <v>125</v>
      </c>
      <c r="C24" s="289" t="s">
        <v>129</v>
      </c>
      <c r="D24" s="290" t="s">
        <v>126</v>
      </c>
      <c r="E24" s="293" t="s">
        <v>204</v>
      </c>
      <c r="F24" s="292" t="s">
        <v>116</v>
      </c>
      <c r="G24" s="305" t="s">
        <v>39</v>
      </c>
      <c r="H24" s="320" t="s">
        <v>170</v>
      </c>
      <c r="I24" s="52"/>
      <c r="J24" s="323"/>
      <c r="K24" s="324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2:26" s="39" customFormat="1" ht="22.5">
      <c r="B25" s="284" t="s">
        <v>241</v>
      </c>
      <c r="C25" s="284" t="s">
        <v>128</v>
      </c>
      <c r="D25" s="295" t="s">
        <v>126</v>
      </c>
      <c r="E25" s="295" t="s">
        <v>242</v>
      </c>
      <c r="F25" s="294" t="s">
        <v>116</v>
      </c>
      <c r="G25" s="295" t="s">
        <v>39</v>
      </c>
      <c r="H25" s="321" t="s">
        <v>243</v>
      </c>
      <c r="I25" s="52"/>
      <c r="J25" s="323"/>
      <c r="K25" s="32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2:26" s="39" customFormat="1" ht="22.5">
      <c r="B26" s="289" t="s">
        <v>244</v>
      </c>
      <c r="C26" s="289" t="s">
        <v>245</v>
      </c>
      <c r="D26" s="290" t="s">
        <v>15</v>
      </c>
      <c r="E26" s="298" t="s">
        <v>49</v>
      </c>
      <c r="F26" s="292" t="s">
        <v>116</v>
      </c>
      <c r="G26" s="305" t="s">
        <v>239</v>
      </c>
      <c r="H26" s="318" t="s">
        <v>185</v>
      </c>
      <c r="I26" s="51"/>
      <c r="J26" s="323"/>
      <c r="K26" s="324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2:26" s="39" customFormat="1" ht="22.5">
      <c r="B27" s="284" t="s">
        <v>244</v>
      </c>
      <c r="C27" s="284" t="s">
        <v>288</v>
      </c>
      <c r="D27" s="295" t="s">
        <v>15</v>
      </c>
      <c r="E27" s="295" t="s">
        <v>271</v>
      </c>
      <c r="F27" s="294" t="s">
        <v>116</v>
      </c>
      <c r="G27" s="295" t="s">
        <v>239</v>
      </c>
      <c r="H27" s="321" t="s">
        <v>289</v>
      </c>
      <c r="I27" s="51"/>
      <c r="J27" s="323"/>
      <c r="K27" s="324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2:26" s="39" customFormat="1" ht="11.25">
      <c r="B28" s="289" t="s">
        <v>210</v>
      </c>
      <c r="C28" s="289" t="s">
        <v>306</v>
      </c>
      <c r="D28" s="290" t="s">
        <v>15</v>
      </c>
      <c r="E28" s="298" t="s">
        <v>209</v>
      </c>
      <c r="F28" s="292" t="s">
        <v>116</v>
      </c>
      <c r="G28" s="305" t="s">
        <v>307</v>
      </c>
      <c r="H28" s="322" t="s">
        <v>312</v>
      </c>
      <c r="I28" s="51"/>
      <c r="J28" s="323"/>
      <c r="K28" s="324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2:26" s="39" customFormat="1" ht="11.25">
      <c r="B29" s="284" t="s">
        <v>316</v>
      </c>
      <c r="C29" s="284" t="s">
        <v>317</v>
      </c>
      <c r="D29" s="295" t="s">
        <v>15</v>
      </c>
      <c r="E29" s="295" t="s">
        <v>209</v>
      </c>
      <c r="F29" s="294" t="s">
        <v>51</v>
      </c>
      <c r="G29" s="295" t="s">
        <v>307</v>
      </c>
      <c r="H29" s="321" t="s">
        <v>318</v>
      </c>
      <c r="I29" s="51"/>
      <c r="J29" s="323"/>
      <c r="K29" s="32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2:26" s="39" customFormat="1" ht="11.25">
      <c r="B30" s="289" t="s">
        <v>246</v>
      </c>
      <c r="C30" s="289" t="s">
        <v>134</v>
      </c>
      <c r="D30" s="290" t="s">
        <v>15</v>
      </c>
      <c r="E30" s="298" t="s">
        <v>50</v>
      </c>
      <c r="F30" s="292" t="s">
        <v>116</v>
      </c>
      <c r="G30" s="305" t="s">
        <v>42</v>
      </c>
      <c r="H30" s="322" t="s">
        <v>185</v>
      </c>
      <c r="I30" s="50"/>
      <c r="J30" s="323"/>
      <c r="K30" s="324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2:26" s="39" customFormat="1" ht="11.25">
      <c r="B31" s="284" t="s">
        <v>308</v>
      </c>
      <c r="C31" s="284" t="s">
        <v>247</v>
      </c>
      <c r="D31" s="295" t="s">
        <v>133</v>
      </c>
      <c r="E31" s="295" t="s">
        <v>251</v>
      </c>
      <c r="F31" s="294" t="s">
        <v>116</v>
      </c>
      <c r="G31" s="295" t="s">
        <v>42</v>
      </c>
      <c r="H31" s="321" t="s">
        <v>185</v>
      </c>
      <c r="I31" s="51"/>
      <c r="J31" s="323"/>
      <c r="K31" s="324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2:26" s="39" customFormat="1" ht="11.25">
      <c r="B32" s="289" t="s">
        <v>308</v>
      </c>
      <c r="C32" s="289" t="s">
        <v>309</v>
      </c>
      <c r="D32" s="290" t="s">
        <v>133</v>
      </c>
      <c r="E32" s="298" t="s">
        <v>310</v>
      </c>
      <c r="F32" s="292" t="s">
        <v>311</v>
      </c>
      <c r="G32" s="305" t="s">
        <v>240</v>
      </c>
      <c r="H32" s="322" t="s">
        <v>312</v>
      </c>
      <c r="I32" s="51"/>
      <c r="J32" s="323"/>
      <c r="K32" s="324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2:26" s="39" customFormat="1" ht="11.25">
      <c r="B33" s="284" t="s">
        <v>178</v>
      </c>
      <c r="C33" s="284" t="s">
        <v>248</v>
      </c>
      <c r="D33" s="295" t="s">
        <v>133</v>
      </c>
      <c r="E33" s="295" t="s">
        <v>49</v>
      </c>
      <c r="F33" s="294" t="s">
        <v>116</v>
      </c>
      <c r="G33" s="295" t="s">
        <v>41</v>
      </c>
      <c r="H33" s="321" t="s">
        <v>185</v>
      </c>
      <c r="I33" s="50"/>
      <c r="J33" s="323"/>
      <c r="K33" s="324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2:26" s="39" customFormat="1" ht="22.5">
      <c r="B34" s="289" t="s">
        <v>304</v>
      </c>
      <c r="C34" s="289" t="s">
        <v>305</v>
      </c>
      <c r="D34" s="290" t="s">
        <v>133</v>
      </c>
      <c r="E34" s="298" t="s">
        <v>32</v>
      </c>
      <c r="F34" s="292" t="s">
        <v>116</v>
      </c>
      <c r="G34" s="305" t="s">
        <v>32</v>
      </c>
      <c r="H34" s="322" t="s">
        <v>312</v>
      </c>
      <c r="I34" s="51"/>
      <c r="J34" s="323"/>
      <c r="K34" s="324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2:26" s="6" customFormat="1">
      <c r="B35" s="284" t="s">
        <v>177</v>
      </c>
      <c r="C35" s="284" t="s">
        <v>249</v>
      </c>
      <c r="D35" s="295" t="s">
        <v>75</v>
      </c>
      <c r="E35" s="295" t="s">
        <v>250</v>
      </c>
      <c r="F35" s="294" t="s">
        <v>311</v>
      </c>
      <c r="G35" s="295" t="s">
        <v>39</v>
      </c>
      <c r="H35" s="321" t="s">
        <v>312</v>
      </c>
      <c r="I35" s="51"/>
      <c r="J35" s="323"/>
      <c r="K35" s="1"/>
      <c r="L35"/>
      <c r="M35"/>
      <c r="N35"/>
      <c r="O35"/>
      <c r="P35"/>
      <c r="Q35"/>
    </row>
    <row r="36" spans="2:26">
      <c r="C36"/>
      <c r="J36" s="18"/>
      <c r="K36" s="18"/>
    </row>
  </sheetData>
  <mergeCells count="1">
    <mergeCell ref="D2:H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7.7109375" style="58" customWidth="1"/>
    <col min="2" max="3" width="14.140625" style="58" customWidth="1"/>
    <col min="4" max="6" width="11.42578125" style="58"/>
    <col min="7" max="8" width="12.28515625" style="58" customWidth="1"/>
    <col min="9" max="9" width="12" style="58" customWidth="1"/>
    <col min="10" max="16" width="11.42578125" style="58"/>
    <col min="17" max="17" width="11" style="58" bestFit="1" customWidth="1"/>
    <col min="18" max="18" width="10.140625" style="58" bestFit="1" customWidth="1"/>
    <col min="19" max="19" width="8.28515625" style="58" bestFit="1" customWidth="1"/>
    <col min="20" max="20" width="6.5703125" style="58" customWidth="1"/>
    <col min="21" max="21" width="11" style="58" bestFit="1" customWidth="1"/>
    <col min="22" max="22" width="6.85546875" style="58" bestFit="1" customWidth="1"/>
    <col min="23" max="23" width="11" style="58" bestFit="1" customWidth="1"/>
    <col min="24" max="24" width="8.42578125" style="58" customWidth="1"/>
    <col min="25" max="25" width="11.42578125" style="58"/>
    <col min="26" max="26" width="13.7109375" style="58" customWidth="1"/>
    <col min="27" max="16384" width="11.42578125" style="58"/>
  </cols>
  <sheetData>
    <row r="1" spans="1:30">
      <c r="A1" s="469" t="s">
        <v>52</v>
      </c>
      <c r="B1" s="470"/>
      <c r="C1" s="57"/>
      <c r="D1" s="57"/>
      <c r="E1" s="57"/>
      <c r="F1" s="57"/>
    </row>
    <row r="2" spans="1:30">
      <c r="A2" s="471" t="s">
        <v>53</v>
      </c>
      <c r="B2" s="470"/>
      <c r="C2" s="57"/>
      <c r="D2" s="57"/>
      <c r="E2" s="57"/>
      <c r="F2" s="57"/>
    </row>
    <row r="3" spans="1:30">
      <c r="A3" s="57"/>
      <c r="B3" s="57"/>
      <c r="C3" s="57"/>
      <c r="D3" s="57"/>
      <c r="E3" s="57"/>
      <c r="F3" s="57"/>
      <c r="S3" s="59"/>
    </row>
    <row r="4" spans="1:30">
      <c r="A4" s="60" t="s">
        <v>54</v>
      </c>
      <c r="B4" s="57"/>
      <c r="C4" s="57"/>
      <c r="D4" s="57"/>
      <c r="E4" s="57"/>
      <c r="F4" s="57"/>
    </row>
    <row r="5" spans="1:30">
      <c r="A5" s="61" t="s">
        <v>55</v>
      </c>
      <c r="B5" s="57"/>
      <c r="C5" s="57"/>
      <c r="D5" s="57"/>
      <c r="E5" s="57"/>
      <c r="F5" s="57"/>
    </row>
    <row r="6" spans="1:30">
      <c r="A6" s="57" t="s">
        <v>56</v>
      </c>
      <c r="B6" s="57"/>
      <c r="C6" s="57"/>
      <c r="D6" s="57"/>
      <c r="E6" s="57"/>
      <c r="F6" s="57"/>
    </row>
    <row r="7" spans="1:30">
      <c r="A7" s="62" t="s">
        <v>211</v>
      </c>
      <c r="B7" s="63"/>
      <c r="C7" s="63"/>
      <c r="D7" s="63"/>
      <c r="E7" s="63"/>
      <c r="F7" s="63"/>
      <c r="G7" s="63"/>
    </row>
    <row r="8" spans="1:30">
      <c r="A8" s="64"/>
      <c r="B8" s="65"/>
      <c r="C8" s="66"/>
      <c r="D8" s="65"/>
      <c r="E8" s="64"/>
      <c r="F8" s="67"/>
      <c r="G8" s="64"/>
      <c r="H8" s="67"/>
      <c r="I8" s="64"/>
      <c r="J8" s="64"/>
      <c r="K8" s="67"/>
      <c r="L8" s="66"/>
      <c r="M8" s="64"/>
      <c r="N8" s="65"/>
      <c r="O8" s="65"/>
      <c r="P8" s="68"/>
      <c r="Q8" s="69"/>
      <c r="R8" s="68"/>
      <c r="S8" s="69"/>
      <c r="T8" s="69"/>
      <c r="U8" s="70"/>
    </row>
    <row r="9" spans="1:30" ht="26.25" thickBot="1">
      <c r="A9" s="68"/>
      <c r="B9" s="71"/>
      <c r="C9" s="72">
        <v>2014</v>
      </c>
      <c r="D9" s="73">
        <v>2013</v>
      </c>
      <c r="E9" s="73">
        <v>2012</v>
      </c>
      <c r="F9" s="73">
        <v>2011</v>
      </c>
      <c r="G9" s="73">
        <v>2010</v>
      </c>
      <c r="H9" s="73">
        <v>2009</v>
      </c>
      <c r="I9" s="73">
        <v>2008</v>
      </c>
      <c r="J9" s="74">
        <v>2007</v>
      </c>
      <c r="K9" s="75" t="s">
        <v>1</v>
      </c>
      <c r="L9" s="76" t="s">
        <v>2</v>
      </c>
      <c r="M9" s="76" t="s">
        <v>155</v>
      </c>
      <c r="N9" s="77" t="s">
        <v>164</v>
      </c>
      <c r="Q9" s="58">
        <v>2009</v>
      </c>
      <c r="R9" s="58">
        <v>2008</v>
      </c>
      <c r="S9" s="58" t="s">
        <v>150</v>
      </c>
      <c r="U9" s="58">
        <v>2010</v>
      </c>
      <c r="W9" s="58">
        <v>2011</v>
      </c>
      <c r="Y9" s="58">
        <v>2012</v>
      </c>
      <c r="AA9" s="58">
        <v>2013</v>
      </c>
      <c r="AC9" s="58">
        <v>2014</v>
      </c>
    </row>
    <row r="10" spans="1:30">
      <c r="B10" s="78" t="s">
        <v>3</v>
      </c>
      <c r="C10" s="79">
        <v>84334</v>
      </c>
      <c r="D10" s="79">
        <v>89791</v>
      </c>
      <c r="E10" s="79">
        <v>179046</v>
      </c>
      <c r="F10" s="79">
        <v>171849</v>
      </c>
      <c r="G10" s="79">
        <v>249479</v>
      </c>
      <c r="H10" s="79">
        <v>236211</v>
      </c>
      <c r="I10" s="79">
        <v>461709</v>
      </c>
      <c r="J10" s="79">
        <v>754619</v>
      </c>
      <c r="K10" s="80">
        <f t="shared" ref="K10:K22" si="0">I10/J10-1</f>
        <v>-0.38815614237118334</v>
      </c>
      <c r="L10" s="81">
        <f t="shared" ref="L10:L22" si="1">H10/I10-1</f>
        <v>-0.48839853674067435</v>
      </c>
      <c r="M10" s="81">
        <f t="shared" ref="M10:M22" si="2">G10/H10-1</f>
        <v>5.617011908844205E-2</v>
      </c>
      <c r="N10" s="82">
        <f t="shared" ref="N10:N21" si="3">F10/G10-1</f>
        <v>-0.31116847510211276</v>
      </c>
      <c r="P10" s="58" t="s">
        <v>3</v>
      </c>
      <c r="Q10" s="83">
        <f>H10</f>
        <v>236211</v>
      </c>
      <c r="R10" s="83">
        <f>I10</f>
        <v>461709</v>
      </c>
      <c r="S10" s="84">
        <f t="shared" ref="S10:S21" si="4">Q10/R10-1</f>
        <v>-0.48839853674067435</v>
      </c>
      <c r="U10" s="83">
        <f>G10</f>
        <v>249479</v>
      </c>
      <c r="V10" s="84">
        <f t="shared" ref="V10:V21" si="5">U10/Q10-1</f>
        <v>5.617011908844205E-2</v>
      </c>
      <c r="W10" s="83">
        <f>F10</f>
        <v>171849</v>
      </c>
      <c r="X10" s="84">
        <f t="shared" ref="X10:X21" si="6">W10/U10-1</f>
        <v>-0.31116847510211276</v>
      </c>
      <c r="Y10" s="83">
        <f>E10</f>
        <v>179046</v>
      </c>
      <c r="Z10" s="84">
        <f t="shared" ref="Z10:Z21" si="7">Y10/W10-1</f>
        <v>4.1879789815477464E-2</v>
      </c>
      <c r="AA10" s="83">
        <f>D10</f>
        <v>89791</v>
      </c>
      <c r="AB10" s="84">
        <f t="shared" ref="AB10:AB21" si="8">AA10/Y10-1</f>
        <v>-0.49850317795426868</v>
      </c>
      <c r="AC10" s="83">
        <f>C10</f>
        <v>84334</v>
      </c>
      <c r="AD10" s="84">
        <f t="shared" ref="AD10:AD21" si="9">AC10/AA10-1</f>
        <v>-6.0774465146841039E-2</v>
      </c>
    </row>
    <row r="11" spans="1:30">
      <c r="B11" s="85" t="s">
        <v>4</v>
      </c>
      <c r="C11" s="79">
        <v>53606</v>
      </c>
      <c r="D11" s="79">
        <v>78578</v>
      </c>
      <c r="E11" s="79">
        <v>119820</v>
      </c>
      <c r="F11" s="79">
        <v>160364</v>
      </c>
      <c r="G11" s="79">
        <v>233226</v>
      </c>
      <c r="H11" s="79">
        <v>337308</v>
      </c>
      <c r="I11" s="79">
        <v>404317</v>
      </c>
      <c r="J11" s="79">
        <v>871745</v>
      </c>
      <c r="K11" s="86">
        <f t="shared" si="0"/>
        <v>-0.53619808544930003</v>
      </c>
      <c r="L11" s="87">
        <f t="shared" si="1"/>
        <v>-0.16573381777169893</v>
      </c>
      <c r="M11" s="87">
        <f t="shared" si="2"/>
        <v>-0.30856665125048921</v>
      </c>
      <c r="N11" s="88">
        <f t="shared" si="3"/>
        <v>-0.3124094226201195</v>
      </c>
      <c r="O11" s="84"/>
      <c r="P11" s="84" t="s">
        <v>4</v>
      </c>
      <c r="Q11" s="83">
        <f t="shared" ref="Q11:R21" si="10">Q10+H11</f>
        <v>573519</v>
      </c>
      <c r="R11" s="83">
        <f t="shared" si="10"/>
        <v>866026</v>
      </c>
      <c r="S11" s="84">
        <f t="shared" si="4"/>
        <v>-0.33775775785022621</v>
      </c>
      <c r="U11" s="83">
        <f t="shared" ref="U11:U21" si="11">G11+U10</f>
        <v>482705</v>
      </c>
      <c r="V11" s="84">
        <f t="shared" si="5"/>
        <v>-0.15834523354936803</v>
      </c>
      <c r="W11" s="83">
        <f t="shared" ref="W11:W21" si="12">F11+W10</f>
        <v>332213</v>
      </c>
      <c r="X11" s="84">
        <f t="shared" si="6"/>
        <v>-0.31176805709491306</v>
      </c>
      <c r="Y11" s="83">
        <f t="shared" ref="Y11:Y21" si="13">E11+Y10</f>
        <v>298866</v>
      </c>
      <c r="Z11" s="84">
        <f t="shared" si="7"/>
        <v>-0.10037837170730823</v>
      </c>
      <c r="AA11" s="83">
        <f t="shared" ref="AA11:AA21" si="14">D11+AA10</f>
        <v>168369</v>
      </c>
      <c r="AB11" s="84">
        <f t="shared" si="8"/>
        <v>-0.43664050109413588</v>
      </c>
      <c r="AC11" s="83">
        <f t="shared" ref="AC11:AC21" si="15">C11+AC10</f>
        <v>137940</v>
      </c>
      <c r="AD11" s="84">
        <f t="shared" si="9"/>
        <v>-0.18072804376102491</v>
      </c>
    </row>
    <row r="12" spans="1:30">
      <c r="B12" s="85" t="s">
        <v>5</v>
      </c>
      <c r="C12" s="79">
        <v>44858</v>
      </c>
      <c r="D12" s="79">
        <v>61043</v>
      </c>
      <c r="E12" s="79">
        <v>102088</v>
      </c>
      <c r="F12" s="79">
        <v>157987</v>
      </c>
      <c r="G12" s="79">
        <v>222528</v>
      </c>
      <c r="H12" s="79">
        <v>237229</v>
      </c>
      <c r="I12" s="79">
        <v>343993</v>
      </c>
      <c r="J12" s="79">
        <v>721434</v>
      </c>
      <c r="K12" s="86">
        <f t="shared" si="0"/>
        <v>-0.52318160774235756</v>
      </c>
      <c r="L12" s="87">
        <f t="shared" si="1"/>
        <v>-0.31036678071937507</v>
      </c>
      <c r="M12" s="87">
        <f t="shared" si="2"/>
        <v>-6.1969658009771167E-2</v>
      </c>
      <c r="N12" s="88">
        <f t="shared" si="3"/>
        <v>-0.29003541127408683</v>
      </c>
      <c r="P12" s="58" t="s">
        <v>5</v>
      </c>
      <c r="Q12" s="83">
        <f t="shared" si="10"/>
        <v>810748</v>
      </c>
      <c r="R12" s="83">
        <f t="shared" si="10"/>
        <v>1210019</v>
      </c>
      <c r="S12" s="84">
        <f t="shared" si="4"/>
        <v>-0.32997085169737006</v>
      </c>
      <c r="U12" s="83">
        <f t="shared" si="11"/>
        <v>705233</v>
      </c>
      <c r="V12" s="84">
        <f t="shared" si="5"/>
        <v>-0.13014524858525711</v>
      </c>
      <c r="W12" s="83">
        <f t="shared" si="12"/>
        <v>490200</v>
      </c>
      <c r="X12" s="84">
        <f t="shared" si="6"/>
        <v>-0.30491057565372015</v>
      </c>
      <c r="Y12" s="83">
        <f t="shared" si="13"/>
        <v>400954</v>
      </c>
      <c r="Z12" s="84">
        <f t="shared" si="7"/>
        <v>-0.18206038351693188</v>
      </c>
      <c r="AA12" s="83">
        <f t="shared" si="14"/>
        <v>229412</v>
      </c>
      <c r="AB12" s="84">
        <f t="shared" si="8"/>
        <v>-0.42783461444454973</v>
      </c>
      <c r="AC12" s="83">
        <f t="shared" si="15"/>
        <v>182798</v>
      </c>
      <c r="AD12" s="84">
        <f t="shared" si="9"/>
        <v>-0.20318902237023351</v>
      </c>
    </row>
    <row r="13" spans="1:30">
      <c r="B13" s="85" t="s">
        <v>6</v>
      </c>
      <c r="C13" s="79">
        <v>43983</v>
      </c>
      <c r="D13" s="79">
        <v>61340</v>
      </c>
      <c r="E13" s="79">
        <v>76836</v>
      </c>
      <c r="F13" s="79">
        <v>121109</v>
      </c>
      <c r="G13" s="79">
        <v>186984</v>
      </c>
      <c r="H13" s="79">
        <v>220647</v>
      </c>
      <c r="I13" s="79">
        <v>364785</v>
      </c>
      <c r="J13" s="79">
        <v>618369</v>
      </c>
      <c r="K13" s="86">
        <f t="shared" si="0"/>
        <v>-0.4100852403661891</v>
      </c>
      <c r="L13" s="87">
        <f t="shared" si="1"/>
        <v>-0.39513137875735027</v>
      </c>
      <c r="M13" s="87">
        <f t="shared" si="2"/>
        <v>-0.15256495669553627</v>
      </c>
      <c r="N13" s="88">
        <f t="shared" si="3"/>
        <v>-0.35230287083386813</v>
      </c>
      <c r="P13" s="58" t="s">
        <v>6</v>
      </c>
      <c r="Q13" s="83">
        <f t="shared" si="10"/>
        <v>1031395</v>
      </c>
      <c r="R13" s="83">
        <f t="shared" si="10"/>
        <v>1574804</v>
      </c>
      <c r="S13" s="84">
        <f t="shared" si="4"/>
        <v>-0.34506452866515447</v>
      </c>
      <c r="U13" s="83">
        <f t="shared" si="11"/>
        <v>892217</v>
      </c>
      <c r="V13" s="84">
        <f t="shared" si="5"/>
        <v>-0.13494151125417519</v>
      </c>
      <c r="W13" s="83">
        <f t="shared" si="12"/>
        <v>611309</v>
      </c>
      <c r="X13" s="84">
        <f t="shared" si="6"/>
        <v>-0.31484268961474615</v>
      </c>
      <c r="Y13" s="83">
        <f t="shared" si="13"/>
        <v>477790</v>
      </c>
      <c r="Z13" s="84">
        <f t="shared" si="7"/>
        <v>-0.21841490964471322</v>
      </c>
      <c r="AA13" s="83">
        <f t="shared" si="14"/>
        <v>290752</v>
      </c>
      <c r="AB13" s="84">
        <f t="shared" si="8"/>
        <v>-0.39146486950333825</v>
      </c>
      <c r="AC13" s="83">
        <f t="shared" si="15"/>
        <v>226781</v>
      </c>
      <c r="AD13" s="84">
        <f t="shared" si="9"/>
        <v>-0.22001912282632619</v>
      </c>
    </row>
    <row r="14" spans="1:30">
      <c r="B14" s="85" t="s">
        <v>7</v>
      </c>
      <c r="C14" s="89"/>
      <c r="D14" s="79">
        <v>72970</v>
      </c>
      <c r="E14" s="79">
        <v>185539</v>
      </c>
      <c r="F14" s="79">
        <v>171077</v>
      </c>
      <c r="G14" s="79">
        <v>229341</v>
      </c>
      <c r="H14" s="79">
        <v>319579</v>
      </c>
      <c r="I14" s="79">
        <v>337223</v>
      </c>
      <c r="J14" s="79">
        <v>833549</v>
      </c>
      <c r="K14" s="86">
        <f t="shared" si="0"/>
        <v>-0.59543710087829271</v>
      </c>
      <c r="L14" s="87">
        <f t="shared" si="1"/>
        <v>-5.2321460873072101E-2</v>
      </c>
      <c r="M14" s="87">
        <f t="shared" si="2"/>
        <v>-0.28236523676461844</v>
      </c>
      <c r="N14" s="88">
        <f t="shared" si="3"/>
        <v>-0.25404964659611673</v>
      </c>
      <c r="P14" s="58" t="s">
        <v>7</v>
      </c>
      <c r="Q14" s="83">
        <f t="shared" si="10"/>
        <v>1350974</v>
      </c>
      <c r="R14" s="83">
        <f t="shared" si="10"/>
        <v>1912027</v>
      </c>
      <c r="S14" s="84">
        <f t="shared" si="4"/>
        <v>-0.29343361783071054</v>
      </c>
      <c r="U14" s="83">
        <f t="shared" si="11"/>
        <v>1121558</v>
      </c>
      <c r="V14" s="84">
        <f t="shared" si="5"/>
        <v>-0.16981525921298268</v>
      </c>
      <c r="W14" s="83">
        <f t="shared" si="12"/>
        <v>782386</v>
      </c>
      <c r="X14" s="84">
        <f t="shared" si="6"/>
        <v>-0.30241146690585774</v>
      </c>
      <c r="Y14" s="83">
        <f t="shared" si="13"/>
        <v>663329</v>
      </c>
      <c r="Z14" s="84">
        <f t="shared" si="7"/>
        <v>-0.15217169018873034</v>
      </c>
      <c r="AA14" s="83">
        <f t="shared" si="14"/>
        <v>363722</v>
      </c>
      <c r="AB14" s="84">
        <f t="shared" si="8"/>
        <v>-0.45167179484087083</v>
      </c>
      <c r="AC14" s="83">
        <f t="shared" si="15"/>
        <v>226781</v>
      </c>
      <c r="AD14" s="84">
        <f t="shared" si="9"/>
        <v>-0.37649908446560831</v>
      </c>
    </row>
    <row r="15" spans="1:30">
      <c r="B15" s="85" t="s">
        <v>8</v>
      </c>
      <c r="C15" s="89"/>
      <c r="D15" s="79">
        <v>47584</v>
      </c>
      <c r="E15" s="79">
        <v>105480</v>
      </c>
      <c r="F15" s="79">
        <v>112803</v>
      </c>
      <c r="G15" s="79">
        <v>274974</v>
      </c>
      <c r="H15" s="79">
        <v>283788</v>
      </c>
      <c r="I15" s="79">
        <v>211463</v>
      </c>
      <c r="J15" s="79">
        <v>630627</v>
      </c>
      <c r="K15" s="86">
        <f t="shared" si="0"/>
        <v>-0.66467816950431868</v>
      </c>
      <c r="L15" s="87">
        <f t="shared" si="1"/>
        <v>0.34202200857833276</v>
      </c>
      <c r="M15" s="87">
        <f t="shared" si="2"/>
        <v>-3.1058395703835284E-2</v>
      </c>
      <c r="N15" s="88">
        <f t="shared" si="3"/>
        <v>-0.58976848720242647</v>
      </c>
      <c r="P15" s="58" t="s">
        <v>8</v>
      </c>
      <c r="Q15" s="83">
        <f t="shared" si="10"/>
        <v>1634762</v>
      </c>
      <c r="R15" s="83">
        <f t="shared" si="10"/>
        <v>2123490</v>
      </c>
      <c r="S15" s="84">
        <f t="shared" si="4"/>
        <v>-0.23015319120881195</v>
      </c>
      <c r="U15" s="83">
        <f t="shared" si="11"/>
        <v>1396532</v>
      </c>
      <c r="V15" s="84">
        <f t="shared" si="5"/>
        <v>-0.1457276349707175</v>
      </c>
      <c r="W15" s="83">
        <f t="shared" si="12"/>
        <v>895189</v>
      </c>
      <c r="X15" s="84">
        <f t="shared" si="6"/>
        <v>-0.35899141587876249</v>
      </c>
      <c r="Y15" s="83">
        <f t="shared" si="13"/>
        <v>768809</v>
      </c>
      <c r="Z15" s="84">
        <f t="shared" si="7"/>
        <v>-0.14117689113695542</v>
      </c>
      <c r="AA15" s="83">
        <f t="shared" si="14"/>
        <v>411306</v>
      </c>
      <c r="AB15" s="84">
        <f t="shared" si="8"/>
        <v>-0.46500886436032873</v>
      </c>
      <c r="AC15" s="83">
        <f t="shared" si="15"/>
        <v>226781</v>
      </c>
      <c r="AD15" s="84">
        <f t="shared" si="9"/>
        <v>-0.44863191881470244</v>
      </c>
    </row>
    <row r="16" spans="1:30">
      <c r="B16" s="85" t="s">
        <v>9</v>
      </c>
      <c r="C16" s="90"/>
      <c r="D16" s="79">
        <v>73290</v>
      </c>
      <c r="E16" s="79">
        <v>88735</v>
      </c>
      <c r="F16" s="79">
        <v>162098</v>
      </c>
      <c r="G16" s="79">
        <v>349680</v>
      </c>
      <c r="H16" s="79">
        <v>242792</v>
      </c>
      <c r="I16" s="79">
        <v>322579</v>
      </c>
      <c r="J16" s="79">
        <v>606026</v>
      </c>
      <c r="K16" s="86">
        <f t="shared" si="0"/>
        <v>-0.46771425648404519</v>
      </c>
      <c r="L16" s="87">
        <f t="shared" si="1"/>
        <v>-0.24734096143890338</v>
      </c>
      <c r="M16" s="87">
        <f t="shared" si="2"/>
        <v>0.44024514811031668</v>
      </c>
      <c r="N16" s="88">
        <f t="shared" si="3"/>
        <v>-0.5364390299702585</v>
      </c>
      <c r="P16" s="58" t="s">
        <v>9</v>
      </c>
      <c r="Q16" s="83">
        <f t="shared" si="10"/>
        <v>1877554</v>
      </c>
      <c r="R16" s="83">
        <f t="shared" si="10"/>
        <v>2446069</v>
      </c>
      <c r="S16" s="84">
        <f t="shared" si="4"/>
        <v>-0.23241985405971788</v>
      </c>
      <c r="U16" s="83">
        <f t="shared" si="11"/>
        <v>1746212</v>
      </c>
      <c r="V16" s="84">
        <f t="shared" si="5"/>
        <v>-6.9953780290739953E-2</v>
      </c>
      <c r="W16" s="83">
        <f t="shared" si="12"/>
        <v>1057287</v>
      </c>
      <c r="X16" s="84">
        <f t="shared" si="6"/>
        <v>-0.39452540699525607</v>
      </c>
      <c r="Y16" s="83">
        <f t="shared" si="13"/>
        <v>857544</v>
      </c>
      <c r="Z16" s="84">
        <f t="shared" si="7"/>
        <v>-0.18892032153994143</v>
      </c>
      <c r="AA16" s="83">
        <f t="shared" si="14"/>
        <v>484596</v>
      </c>
      <c r="AB16" s="84">
        <f t="shared" si="8"/>
        <v>-0.4349024656460776</v>
      </c>
      <c r="AC16" s="83">
        <f t="shared" si="15"/>
        <v>226781</v>
      </c>
      <c r="AD16" s="84">
        <f t="shared" si="9"/>
        <v>-0.5320204871686931</v>
      </c>
    </row>
    <row r="17" spans="2:30">
      <c r="B17" s="85" t="s">
        <v>10</v>
      </c>
      <c r="C17" s="89"/>
      <c r="D17" s="79">
        <v>51302</v>
      </c>
      <c r="E17" s="79">
        <v>68528</v>
      </c>
      <c r="F17" s="79">
        <v>145215</v>
      </c>
      <c r="G17" s="79">
        <v>266005</v>
      </c>
      <c r="H17" s="79">
        <v>247169</v>
      </c>
      <c r="I17" s="79">
        <v>294249</v>
      </c>
      <c r="J17" s="79">
        <v>536052</v>
      </c>
      <c r="K17" s="86">
        <f t="shared" si="0"/>
        <v>-0.45108123838732062</v>
      </c>
      <c r="L17" s="87">
        <f t="shared" si="1"/>
        <v>-0.160000543757158</v>
      </c>
      <c r="M17" s="87">
        <f t="shared" si="2"/>
        <v>7.620696770226032E-2</v>
      </c>
      <c r="N17" s="88">
        <f t="shared" si="3"/>
        <v>-0.45408920884945769</v>
      </c>
      <c r="P17" s="58" t="s">
        <v>10</v>
      </c>
      <c r="Q17" s="83">
        <f t="shared" si="10"/>
        <v>2124723</v>
      </c>
      <c r="R17" s="83">
        <f t="shared" si="10"/>
        <v>2740318</v>
      </c>
      <c r="S17" s="84">
        <f t="shared" si="4"/>
        <v>-0.22464363624951555</v>
      </c>
      <c r="U17" s="83">
        <f t="shared" si="11"/>
        <v>2012217</v>
      </c>
      <c r="V17" s="84">
        <f t="shared" si="5"/>
        <v>-5.2950902305853531E-2</v>
      </c>
      <c r="W17" s="83">
        <f t="shared" si="12"/>
        <v>1202502</v>
      </c>
      <c r="X17" s="84">
        <f t="shared" si="6"/>
        <v>-0.4023994430024197</v>
      </c>
      <c r="Y17" s="83">
        <f t="shared" si="13"/>
        <v>926072</v>
      </c>
      <c r="Z17" s="84">
        <f t="shared" si="7"/>
        <v>-0.22987903554422362</v>
      </c>
      <c r="AA17" s="83">
        <f t="shared" si="14"/>
        <v>535898</v>
      </c>
      <c r="AB17" s="84">
        <f t="shared" si="8"/>
        <v>-0.42132145232768081</v>
      </c>
      <c r="AC17" s="83">
        <f t="shared" si="15"/>
        <v>226781</v>
      </c>
      <c r="AD17" s="84">
        <f t="shared" si="9"/>
        <v>-0.5768205889926814</v>
      </c>
    </row>
    <row r="18" spans="2:30">
      <c r="B18" s="85" t="s">
        <v>11</v>
      </c>
      <c r="C18" s="89"/>
      <c r="D18" s="79">
        <v>57457</v>
      </c>
      <c r="E18" s="79">
        <v>76693</v>
      </c>
      <c r="F18" s="79">
        <v>155181</v>
      </c>
      <c r="G18" s="79">
        <v>216954</v>
      </c>
      <c r="H18" s="79">
        <v>304433</v>
      </c>
      <c r="I18" s="79">
        <v>218417</v>
      </c>
      <c r="J18" s="79">
        <v>498026</v>
      </c>
      <c r="K18" s="86">
        <f t="shared" si="0"/>
        <v>-0.56143454357804612</v>
      </c>
      <c r="L18" s="87">
        <f t="shared" si="1"/>
        <v>0.39381549970927177</v>
      </c>
      <c r="M18" s="87">
        <f t="shared" si="2"/>
        <v>-0.28735058288687498</v>
      </c>
      <c r="N18" s="88">
        <f t="shared" si="3"/>
        <v>-0.28472855997123814</v>
      </c>
      <c r="P18" s="58" t="s">
        <v>11</v>
      </c>
      <c r="Q18" s="83">
        <f t="shared" si="10"/>
        <v>2429156</v>
      </c>
      <c r="R18" s="83">
        <f t="shared" si="10"/>
        <v>2958735</v>
      </c>
      <c r="S18" s="84">
        <f t="shared" si="4"/>
        <v>-0.178988317642506</v>
      </c>
      <c r="U18" s="83">
        <f t="shared" si="11"/>
        <v>2229171</v>
      </c>
      <c r="V18" s="84">
        <f t="shared" si="5"/>
        <v>-8.2326948125192478E-2</v>
      </c>
      <c r="W18" s="83">
        <f t="shared" si="12"/>
        <v>1357683</v>
      </c>
      <c r="X18" s="84">
        <f t="shared" si="6"/>
        <v>-0.3909471278784804</v>
      </c>
      <c r="Y18" s="83">
        <f t="shared" si="13"/>
        <v>1002765</v>
      </c>
      <c r="Z18" s="84">
        <f t="shared" si="7"/>
        <v>-0.26141448335141559</v>
      </c>
      <c r="AA18" s="83">
        <f t="shared" si="14"/>
        <v>593355</v>
      </c>
      <c r="AB18" s="84">
        <f t="shared" si="8"/>
        <v>-0.4082811027508938</v>
      </c>
      <c r="AC18" s="83">
        <f t="shared" si="15"/>
        <v>226781</v>
      </c>
      <c r="AD18" s="84">
        <f t="shared" si="9"/>
        <v>-0.61779878824649659</v>
      </c>
    </row>
    <row r="19" spans="2:30">
      <c r="B19" s="85" t="s">
        <v>12</v>
      </c>
      <c r="C19" s="89"/>
      <c r="D19" s="79">
        <v>54297</v>
      </c>
      <c r="E19" s="79">
        <v>84265</v>
      </c>
      <c r="F19" s="79">
        <v>112131</v>
      </c>
      <c r="G19" s="79">
        <v>138524</v>
      </c>
      <c r="H19" s="79">
        <v>256111</v>
      </c>
      <c r="I19" s="79">
        <v>252466</v>
      </c>
      <c r="J19" s="79">
        <v>555917</v>
      </c>
      <c r="K19" s="86">
        <f t="shared" si="0"/>
        <v>-0.54585666565332591</v>
      </c>
      <c r="L19" s="87">
        <f t="shared" si="1"/>
        <v>1.443758763556291E-2</v>
      </c>
      <c r="M19" s="87">
        <f t="shared" si="2"/>
        <v>-0.45912514495667889</v>
      </c>
      <c r="N19" s="88">
        <f t="shared" si="3"/>
        <v>-0.19053016083855501</v>
      </c>
      <c r="P19" s="58" t="s">
        <v>12</v>
      </c>
      <c r="Q19" s="83">
        <f t="shared" si="10"/>
        <v>2685267</v>
      </c>
      <c r="R19" s="83">
        <f t="shared" si="10"/>
        <v>3211201</v>
      </c>
      <c r="S19" s="84">
        <f t="shared" si="4"/>
        <v>-0.16378109000339747</v>
      </c>
      <c r="U19" s="83">
        <f t="shared" si="11"/>
        <v>2367695</v>
      </c>
      <c r="V19" s="84">
        <f t="shared" si="5"/>
        <v>-0.11826458970374265</v>
      </c>
      <c r="W19" s="91">
        <f t="shared" si="12"/>
        <v>1469814</v>
      </c>
      <c r="X19" s="92">
        <f t="shared" si="6"/>
        <v>-0.37922156358821557</v>
      </c>
      <c r="Y19" s="83">
        <f t="shared" si="13"/>
        <v>1087030</v>
      </c>
      <c r="Z19" s="93">
        <f t="shared" si="7"/>
        <v>-0.26043023130817911</v>
      </c>
      <c r="AA19" s="83">
        <f t="shared" si="14"/>
        <v>647652</v>
      </c>
      <c r="AB19" s="92">
        <f t="shared" si="8"/>
        <v>-0.40420043605052303</v>
      </c>
      <c r="AC19" s="83">
        <f t="shared" si="15"/>
        <v>226781</v>
      </c>
      <c r="AD19" s="92">
        <f t="shared" si="9"/>
        <v>-0.64984127278229664</v>
      </c>
    </row>
    <row r="20" spans="2:30">
      <c r="B20" s="85" t="s">
        <v>13</v>
      </c>
      <c r="C20" s="89"/>
      <c r="D20" s="79">
        <v>50004</v>
      </c>
      <c r="E20" s="79">
        <v>59729</v>
      </c>
      <c r="F20" s="79">
        <v>106045</v>
      </c>
      <c r="G20" s="79">
        <v>148324</v>
      </c>
      <c r="H20" s="79">
        <v>187345</v>
      </c>
      <c r="I20" s="79">
        <v>243107</v>
      </c>
      <c r="J20" s="79">
        <v>483021</v>
      </c>
      <c r="K20" s="86">
        <f t="shared" si="0"/>
        <v>-0.49669476068328289</v>
      </c>
      <c r="L20" s="87">
        <f t="shared" si="1"/>
        <v>-0.22937225172454923</v>
      </c>
      <c r="M20" s="87">
        <f t="shared" si="2"/>
        <v>-0.20828418159011453</v>
      </c>
      <c r="N20" s="88">
        <f t="shared" si="3"/>
        <v>-0.28504490170168006</v>
      </c>
      <c r="P20" s="58" t="s">
        <v>13</v>
      </c>
      <c r="Q20" s="83">
        <f t="shared" si="10"/>
        <v>2872612</v>
      </c>
      <c r="R20" s="83">
        <f t="shared" si="10"/>
        <v>3454308</v>
      </c>
      <c r="S20" s="84">
        <f t="shared" si="4"/>
        <v>-0.16839725930635019</v>
      </c>
      <c r="U20" s="83">
        <f t="shared" si="11"/>
        <v>2516019</v>
      </c>
      <c r="V20" s="84">
        <f t="shared" si="5"/>
        <v>-0.12413545581512575</v>
      </c>
      <c r="W20" s="91">
        <f t="shared" si="12"/>
        <v>1575859</v>
      </c>
      <c r="X20" s="92">
        <f t="shared" si="6"/>
        <v>-0.37366967419562414</v>
      </c>
      <c r="Y20" s="83">
        <f t="shared" si="13"/>
        <v>1146759</v>
      </c>
      <c r="Z20" s="93">
        <f t="shared" si="7"/>
        <v>-0.27229593510586925</v>
      </c>
      <c r="AA20" s="83">
        <f t="shared" si="14"/>
        <v>697656</v>
      </c>
      <c r="AB20" s="92">
        <f t="shared" si="8"/>
        <v>-0.39162805785696908</v>
      </c>
      <c r="AC20" s="83">
        <f t="shared" si="15"/>
        <v>226781</v>
      </c>
      <c r="AD20" s="92">
        <f t="shared" si="9"/>
        <v>-0.67493865171373857</v>
      </c>
    </row>
    <row r="21" spans="2:30" ht="13.5" thickBot="1">
      <c r="B21" s="94" t="s">
        <v>14</v>
      </c>
      <c r="C21" s="95"/>
      <c r="D21" s="79">
        <v>30571</v>
      </c>
      <c r="E21" s="79">
        <v>46387</v>
      </c>
      <c r="F21" s="79">
        <v>74552</v>
      </c>
      <c r="G21" s="79">
        <v>109998</v>
      </c>
      <c r="H21" s="79">
        <v>187317</v>
      </c>
      <c r="I21" s="79">
        <v>208182</v>
      </c>
      <c r="J21" s="79">
        <v>336551</v>
      </c>
      <c r="K21" s="96">
        <f t="shared" si="0"/>
        <v>-0.38142510347614478</v>
      </c>
      <c r="L21" s="97">
        <f t="shared" si="1"/>
        <v>-0.10022480329711503</v>
      </c>
      <c r="M21" s="97">
        <f t="shared" si="2"/>
        <v>-0.41277086436361887</v>
      </c>
      <c r="N21" s="98">
        <f t="shared" si="3"/>
        <v>-0.32224222258586521</v>
      </c>
      <c r="P21" s="58" t="s">
        <v>14</v>
      </c>
      <c r="Q21" s="83">
        <f t="shared" si="10"/>
        <v>3059929</v>
      </c>
      <c r="R21" s="83">
        <f t="shared" si="10"/>
        <v>3662490</v>
      </c>
      <c r="S21" s="84">
        <f t="shared" si="4"/>
        <v>-0.16452222395146476</v>
      </c>
      <c r="U21" s="83">
        <f t="shared" si="11"/>
        <v>2626017</v>
      </c>
      <c r="V21" s="84">
        <f t="shared" si="5"/>
        <v>-0.14180459742693374</v>
      </c>
      <c r="W21" s="91">
        <f t="shared" si="12"/>
        <v>1650411</v>
      </c>
      <c r="X21" s="92">
        <f t="shared" si="6"/>
        <v>-0.37151549285476826</v>
      </c>
      <c r="Y21" s="83">
        <f t="shared" si="13"/>
        <v>1193146</v>
      </c>
      <c r="Z21" s="93">
        <f t="shared" si="7"/>
        <v>-0.2770612895818072</v>
      </c>
      <c r="AA21" s="83">
        <f t="shared" si="14"/>
        <v>728227</v>
      </c>
      <c r="AB21" s="92">
        <f t="shared" si="8"/>
        <v>-0.3896580971649739</v>
      </c>
      <c r="AC21" s="83">
        <f t="shared" si="15"/>
        <v>226781</v>
      </c>
      <c r="AD21" s="92">
        <f t="shared" si="9"/>
        <v>-0.68858474074704734</v>
      </c>
    </row>
    <row r="22" spans="2:30">
      <c r="B22" s="99"/>
      <c r="C22" s="100">
        <f t="shared" ref="C22:J22" si="16">SUM(C10:C21)</f>
        <v>226781</v>
      </c>
      <c r="D22" s="100">
        <f t="shared" si="16"/>
        <v>728227</v>
      </c>
      <c r="E22" s="100">
        <f t="shared" si="16"/>
        <v>1193146</v>
      </c>
      <c r="F22" s="100">
        <f t="shared" si="16"/>
        <v>1650411</v>
      </c>
      <c r="G22" s="100">
        <f t="shared" si="16"/>
        <v>2626017</v>
      </c>
      <c r="H22" s="100">
        <f t="shared" si="16"/>
        <v>3059929</v>
      </c>
      <c r="I22" s="100">
        <f t="shared" si="16"/>
        <v>3662490</v>
      </c>
      <c r="J22" s="100">
        <f t="shared" si="16"/>
        <v>7445936</v>
      </c>
      <c r="K22" s="101">
        <f t="shared" si="0"/>
        <v>-0.50812228308167029</v>
      </c>
      <c r="L22" s="101">
        <f t="shared" si="1"/>
        <v>-0.16452222395146476</v>
      </c>
      <c r="M22" s="101">
        <f t="shared" si="2"/>
        <v>-0.14180459742693374</v>
      </c>
      <c r="N22" s="101"/>
    </row>
    <row r="24" spans="2:30" ht="13.5" thickBot="1">
      <c r="J24" s="102"/>
      <c r="K24" s="103"/>
      <c r="L24" s="103"/>
      <c r="M24" s="104"/>
      <c r="N24" s="104"/>
      <c r="O24" s="104"/>
      <c r="P24" s="104"/>
    </row>
    <row r="25" spans="2:30">
      <c r="B25" s="105" t="s">
        <v>86</v>
      </c>
      <c r="C25" s="106">
        <f t="shared" ref="C25:J25" si="17">SUM(C10:C12)</f>
        <v>182798</v>
      </c>
      <c r="D25" s="106">
        <f t="shared" si="17"/>
        <v>229412</v>
      </c>
      <c r="E25" s="106">
        <f t="shared" si="17"/>
        <v>400954</v>
      </c>
      <c r="F25" s="106">
        <f t="shared" si="17"/>
        <v>490200</v>
      </c>
      <c r="G25" s="106">
        <f t="shared" si="17"/>
        <v>705233</v>
      </c>
      <c r="H25" s="106">
        <f t="shared" si="17"/>
        <v>810748</v>
      </c>
      <c r="I25" s="106">
        <f t="shared" si="17"/>
        <v>1210019</v>
      </c>
      <c r="J25" s="106">
        <f t="shared" si="17"/>
        <v>2347798</v>
      </c>
      <c r="K25" s="107">
        <f>I25/J25-1</f>
        <v>-0.48461537150981471</v>
      </c>
      <c r="L25" s="107">
        <f>H25/I25-1</f>
        <v>-0.32997085169737006</v>
      </c>
      <c r="M25" s="107">
        <f>G25/H25-1</f>
        <v>-0.13014524858525711</v>
      </c>
      <c r="N25" s="108">
        <f>F25/G25-1</f>
        <v>-0.30491057565372015</v>
      </c>
    </row>
    <row r="26" spans="2:30">
      <c r="B26" s="109" t="s">
        <v>87</v>
      </c>
      <c r="C26" s="110">
        <f>SUM(C11:C13)</f>
        <v>142447</v>
      </c>
      <c r="D26" s="110">
        <f>SUM(D11:D13)</f>
        <v>200961</v>
      </c>
      <c r="E26" s="110">
        <f>SUM(E11:E13)</f>
        <v>298744</v>
      </c>
      <c r="F26" s="110">
        <f>SUM(F11:F13)</f>
        <v>439460</v>
      </c>
      <c r="G26" s="110">
        <f>SUM(G13:G15)</f>
        <v>691299</v>
      </c>
      <c r="H26" s="110">
        <f>SUM(H13:H15)</f>
        <v>824014</v>
      </c>
      <c r="I26" s="110">
        <f>SUM(I13:I15)</f>
        <v>913471</v>
      </c>
      <c r="J26" s="110">
        <f>SUM(J13:J15)</f>
        <v>2082545</v>
      </c>
      <c r="K26" s="101">
        <f>I26/J26-1</f>
        <v>-0.56136794162911241</v>
      </c>
      <c r="L26" s="101">
        <f>H26/I26-1</f>
        <v>-9.793085932667811E-2</v>
      </c>
      <c r="M26" s="101">
        <f>I26/J26-1</f>
        <v>-0.56136794162911241</v>
      </c>
      <c r="N26" s="111">
        <f>F26/G26-1</f>
        <v>-0.36429822696112679</v>
      </c>
    </row>
    <row r="27" spans="2:30">
      <c r="B27" s="109" t="s">
        <v>88</v>
      </c>
      <c r="C27" s="110">
        <f t="shared" ref="C27:J27" si="18">SUM(C16:C18)</f>
        <v>0</v>
      </c>
      <c r="D27" s="110">
        <f t="shared" si="18"/>
        <v>182049</v>
      </c>
      <c r="E27" s="110">
        <f t="shared" si="18"/>
        <v>233956</v>
      </c>
      <c r="F27" s="110">
        <f t="shared" si="18"/>
        <v>462494</v>
      </c>
      <c r="G27" s="110">
        <f t="shared" si="18"/>
        <v>832639</v>
      </c>
      <c r="H27" s="110">
        <f t="shared" si="18"/>
        <v>794394</v>
      </c>
      <c r="I27" s="110">
        <f t="shared" si="18"/>
        <v>835245</v>
      </c>
      <c r="J27" s="110">
        <f t="shared" si="18"/>
        <v>1640104</v>
      </c>
      <c r="K27" s="101">
        <f>I27/J27-1</f>
        <v>-0.49073656304722135</v>
      </c>
      <c r="L27" s="101">
        <f>H27/I27-1</f>
        <v>-4.8909002747696828E-2</v>
      </c>
      <c r="M27" s="101">
        <f>I27/J27-1</f>
        <v>-0.49073656304722135</v>
      </c>
      <c r="N27" s="111">
        <f>F27/G27-1</f>
        <v>-0.4445443943894053</v>
      </c>
    </row>
    <row r="28" spans="2:30" ht="13.5" thickBot="1">
      <c r="B28" s="112" t="s">
        <v>89</v>
      </c>
      <c r="C28" s="113">
        <f t="shared" ref="C28:J28" si="19">SUM(C19:C21)</f>
        <v>0</v>
      </c>
      <c r="D28" s="113">
        <f t="shared" si="19"/>
        <v>134872</v>
      </c>
      <c r="E28" s="113">
        <f t="shared" si="19"/>
        <v>190381</v>
      </c>
      <c r="F28" s="113">
        <f t="shared" si="19"/>
        <v>292728</v>
      </c>
      <c r="G28" s="113">
        <f t="shared" si="19"/>
        <v>396846</v>
      </c>
      <c r="H28" s="113">
        <f t="shared" si="19"/>
        <v>630773</v>
      </c>
      <c r="I28" s="113">
        <f t="shared" si="19"/>
        <v>703755</v>
      </c>
      <c r="J28" s="113">
        <f t="shared" si="19"/>
        <v>1375489</v>
      </c>
      <c r="K28" s="114">
        <f>I28/J28-1</f>
        <v>-0.4883601395576409</v>
      </c>
      <c r="L28" s="114">
        <f>H28/I28-1</f>
        <v>-0.10370370370370374</v>
      </c>
      <c r="M28" s="114">
        <f>I28/J28-1</f>
        <v>-0.4883601395576409</v>
      </c>
      <c r="N28" s="115">
        <f>F28/G28-1</f>
        <v>-0.26236373807471913</v>
      </c>
    </row>
    <row r="29" spans="2:30" ht="13.5" thickBot="1">
      <c r="F29" s="83"/>
      <c r="G29" s="83"/>
      <c r="H29" s="83"/>
      <c r="I29" s="83"/>
      <c r="J29" s="83"/>
    </row>
    <row r="30" spans="2:30">
      <c r="B30" s="116" t="s">
        <v>90</v>
      </c>
      <c r="C30" s="117">
        <f t="shared" ref="C30:J30" si="20">SUM(C10:C13)</f>
        <v>226781</v>
      </c>
      <c r="D30" s="117">
        <f t="shared" si="20"/>
        <v>290752</v>
      </c>
      <c r="E30" s="117">
        <f t="shared" si="20"/>
        <v>477790</v>
      </c>
      <c r="F30" s="117">
        <f t="shared" si="20"/>
        <v>611309</v>
      </c>
      <c r="G30" s="117">
        <f t="shared" si="20"/>
        <v>892217</v>
      </c>
      <c r="H30" s="117">
        <f t="shared" si="20"/>
        <v>1031395</v>
      </c>
      <c r="I30" s="117">
        <f t="shared" si="20"/>
        <v>1574804</v>
      </c>
      <c r="J30" s="117">
        <f t="shared" si="20"/>
        <v>2966167</v>
      </c>
      <c r="K30" s="118">
        <f>I30/J30-1</f>
        <v>-0.46907776939059731</v>
      </c>
      <c r="L30" s="119">
        <f>H30/I30-1</f>
        <v>-0.34506452866515447</v>
      </c>
      <c r="M30" s="120">
        <f>G30/H30-1</f>
        <v>-0.13494151125417519</v>
      </c>
      <c r="N30" s="121">
        <f>F30/G30-1</f>
        <v>-0.31484268961474615</v>
      </c>
      <c r="P30" s="84">
        <f>C30/J30-1</f>
        <v>-0.9235440890549993</v>
      </c>
    </row>
    <row r="31" spans="2:30">
      <c r="B31" s="122" t="s">
        <v>91</v>
      </c>
      <c r="C31" s="123">
        <f t="shared" ref="C31:J31" si="21">SUM(C14:C17)</f>
        <v>0</v>
      </c>
      <c r="D31" s="123">
        <f t="shared" si="21"/>
        <v>245146</v>
      </c>
      <c r="E31" s="123">
        <f t="shared" si="21"/>
        <v>448282</v>
      </c>
      <c r="F31" s="123">
        <f t="shared" si="21"/>
        <v>591193</v>
      </c>
      <c r="G31" s="123">
        <f t="shared" si="21"/>
        <v>1120000</v>
      </c>
      <c r="H31" s="123">
        <f t="shared" si="21"/>
        <v>1093328</v>
      </c>
      <c r="I31" s="123">
        <f t="shared" si="21"/>
        <v>1165514</v>
      </c>
      <c r="J31" s="123">
        <f t="shared" si="21"/>
        <v>2606254</v>
      </c>
      <c r="K31" s="124">
        <f>I31/J31-1</f>
        <v>-0.55280107004152312</v>
      </c>
      <c r="L31" s="125">
        <f>H31/I31-1</f>
        <v>-6.1934905972815479E-2</v>
      </c>
      <c r="M31" s="126">
        <f>I31/J31-1</f>
        <v>-0.55280107004152312</v>
      </c>
      <c r="N31" s="127"/>
      <c r="P31" s="84">
        <f>D31/J31-1</f>
        <v>-0.90593932901397944</v>
      </c>
    </row>
    <row r="32" spans="2:30" ht="13.5" thickBot="1">
      <c r="B32" s="128" t="s">
        <v>92</v>
      </c>
      <c r="C32" s="129">
        <f t="shared" ref="C32:J32" si="22">SUM(C18:C21)</f>
        <v>0</v>
      </c>
      <c r="D32" s="129">
        <f t="shared" si="22"/>
        <v>192329</v>
      </c>
      <c r="E32" s="129">
        <f t="shared" si="22"/>
        <v>267074</v>
      </c>
      <c r="F32" s="129">
        <f t="shared" si="22"/>
        <v>447909</v>
      </c>
      <c r="G32" s="129">
        <f t="shared" si="22"/>
        <v>613800</v>
      </c>
      <c r="H32" s="129">
        <f t="shared" si="22"/>
        <v>935206</v>
      </c>
      <c r="I32" s="129">
        <f t="shared" si="22"/>
        <v>922172</v>
      </c>
      <c r="J32" s="129">
        <f t="shared" si="22"/>
        <v>1873515</v>
      </c>
      <c r="K32" s="130">
        <f>I32/J32-1</f>
        <v>-0.50778509913184577</v>
      </c>
      <c r="L32" s="131">
        <f>H32/I32-1</f>
        <v>1.4134022720273531E-2</v>
      </c>
      <c r="M32" s="132">
        <f>I32/J32-1</f>
        <v>-0.50778509913184577</v>
      </c>
      <c r="N32" s="133"/>
    </row>
    <row r="33" spans="2:16" ht="13.5" thickBot="1"/>
    <row r="34" spans="2:16">
      <c r="B34" s="105" t="s">
        <v>69</v>
      </c>
      <c r="C34" s="106">
        <f t="shared" ref="C34:J34" si="23">SUM(C10:C11)</f>
        <v>137940</v>
      </c>
      <c r="D34" s="106">
        <f t="shared" si="23"/>
        <v>168369</v>
      </c>
      <c r="E34" s="106">
        <f t="shared" si="23"/>
        <v>298866</v>
      </c>
      <c r="F34" s="106">
        <f t="shared" si="23"/>
        <v>332213</v>
      </c>
      <c r="G34" s="106">
        <f t="shared" si="23"/>
        <v>482705</v>
      </c>
      <c r="H34" s="106">
        <f t="shared" si="23"/>
        <v>573519</v>
      </c>
      <c r="I34" s="106">
        <f t="shared" si="23"/>
        <v>866026</v>
      </c>
      <c r="J34" s="106">
        <f t="shared" si="23"/>
        <v>1626364</v>
      </c>
      <c r="K34" s="107">
        <f>I34/J34-1</f>
        <v>-0.46750788876290916</v>
      </c>
      <c r="L34" s="107">
        <f>H34/I34-1</f>
        <v>-0.33775775785022621</v>
      </c>
      <c r="M34" s="107">
        <f>G34/H34-1</f>
        <v>-0.15834523354936803</v>
      </c>
      <c r="N34" s="108">
        <f>F34/G34-1</f>
        <v>-0.31176805709491306</v>
      </c>
      <c r="P34" s="84">
        <f>D42/J42-1</f>
        <v>-0.90228631253625735</v>
      </c>
    </row>
    <row r="35" spans="2:16">
      <c r="B35" s="134" t="s">
        <v>163</v>
      </c>
      <c r="C35" s="110">
        <f t="shared" ref="C35:J35" si="24">SUM(C14:C15)</f>
        <v>0</v>
      </c>
      <c r="D35" s="110">
        <f t="shared" si="24"/>
        <v>120554</v>
      </c>
      <c r="E35" s="110">
        <f t="shared" si="24"/>
        <v>291019</v>
      </c>
      <c r="F35" s="110">
        <f t="shared" si="24"/>
        <v>283880</v>
      </c>
      <c r="G35" s="110">
        <f t="shared" si="24"/>
        <v>504315</v>
      </c>
      <c r="H35" s="110">
        <f t="shared" si="24"/>
        <v>603367</v>
      </c>
      <c r="I35" s="110">
        <f t="shared" si="24"/>
        <v>548686</v>
      </c>
      <c r="J35" s="110">
        <f t="shared" si="24"/>
        <v>1464176</v>
      </c>
      <c r="K35" s="101">
        <f>I35/J35-1</f>
        <v>-0.6252595316410049</v>
      </c>
      <c r="L35" s="101">
        <f>H35/I35-1</f>
        <v>9.9658092242193241E-2</v>
      </c>
      <c r="M35" s="101">
        <f>I35/J35-1</f>
        <v>-0.6252595316410049</v>
      </c>
      <c r="N35" s="111">
        <f>F35/G35-1</f>
        <v>-0.43709784559253639</v>
      </c>
      <c r="P35" s="84">
        <f>E32/J32-1</f>
        <v>-0.85744763185776462</v>
      </c>
    </row>
    <row r="36" spans="2:16" ht="13.5" thickBot="1">
      <c r="B36" s="135" t="s">
        <v>19</v>
      </c>
      <c r="C36" s="113">
        <f t="shared" ref="C36:J36" si="25">SUM(C18:C20)</f>
        <v>0</v>
      </c>
      <c r="D36" s="113">
        <f t="shared" si="25"/>
        <v>161758</v>
      </c>
      <c r="E36" s="113">
        <f t="shared" si="25"/>
        <v>220687</v>
      </c>
      <c r="F36" s="113">
        <f t="shared" si="25"/>
        <v>373357</v>
      </c>
      <c r="G36" s="113">
        <f t="shared" si="25"/>
        <v>503802</v>
      </c>
      <c r="H36" s="113">
        <f t="shared" si="25"/>
        <v>747889</v>
      </c>
      <c r="I36" s="113">
        <f t="shared" si="25"/>
        <v>713990</v>
      </c>
      <c r="J36" s="113">
        <f t="shared" si="25"/>
        <v>1536964</v>
      </c>
      <c r="K36" s="114">
        <f>I36/J36-1</f>
        <v>-0.53545431122654796</v>
      </c>
      <c r="L36" s="114">
        <f>H36/I36-1</f>
        <v>4.7478255997983165E-2</v>
      </c>
      <c r="M36" s="114">
        <f>I36/J36-1</f>
        <v>-0.53545431122654796</v>
      </c>
      <c r="N36" s="115">
        <f>F36/G36-1</f>
        <v>-0.25892116347295169</v>
      </c>
    </row>
    <row r="37" spans="2:16">
      <c r="B37" s="136" t="s">
        <v>165</v>
      </c>
      <c r="C37" s="137">
        <f t="shared" ref="C37:J37" si="26">SUM(C10:C15)</f>
        <v>226781</v>
      </c>
      <c r="D37" s="137">
        <f t="shared" si="26"/>
        <v>411306</v>
      </c>
      <c r="E37" s="137">
        <f t="shared" si="26"/>
        <v>768809</v>
      </c>
      <c r="F37" s="137">
        <f t="shared" si="26"/>
        <v>895189</v>
      </c>
      <c r="G37" s="137">
        <f t="shared" si="26"/>
        <v>1396532</v>
      </c>
      <c r="H37" s="137">
        <f t="shared" si="26"/>
        <v>1634762</v>
      </c>
      <c r="I37" s="137">
        <f t="shared" si="26"/>
        <v>2123490</v>
      </c>
      <c r="J37" s="137">
        <f t="shared" si="26"/>
        <v>4430343</v>
      </c>
    </row>
    <row r="38" spans="2:16">
      <c r="B38" s="136" t="s">
        <v>182</v>
      </c>
      <c r="C38" s="83">
        <f t="shared" ref="C38:J38" si="27">SUM(C10:C20)</f>
        <v>226781</v>
      </c>
      <c r="D38" s="83">
        <f t="shared" si="27"/>
        <v>697656</v>
      </c>
      <c r="E38" s="83">
        <f t="shared" si="27"/>
        <v>1146759</v>
      </c>
      <c r="F38" s="83">
        <f t="shared" si="27"/>
        <v>1575859</v>
      </c>
      <c r="G38" s="83">
        <f t="shared" si="27"/>
        <v>2516019</v>
      </c>
      <c r="H38" s="83">
        <f t="shared" si="27"/>
        <v>2872612</v>
      </c>
      <c r="I38" s="83">
        <f t="shared" si="27"/>
        <v>3454308</v>
      </c>
      <c r="J38" s="83">
        <f t="shared" si="27"/>
        <v>7109385</v>
      </c>
    </row>
    <row r="39" spans="2:16">
      <c r="B39" s="136" t="s">
        <v>18</v>
      </c>
      <c r="C39" s="83">
        <f t="shared" ref="C39:J39" si="28">SUM(C18:C19)</f>
        <v>0</v>
      </c>
      <c r="D39" s="83">
        <f t="shared" si="28"/>
        <v>111754</v>
      </c>
      <c r="E39" s="83">
        <f t="shared" si="28"/>
        <v>160958</v>
      </c>
      <c r="F39" s="83">
        <f t="shared" si="28"/>
        <v>267312</v>
      </c>
      <c r="G39" s="83">
        <f t="shared" si="28"/>
        <v>355478</v>
      </c>
      <c r="H39" s="83">
        <f t="shared" si="28"/>
        <v>560544</v>
      </c>
      <c r="I39" s="83">
        <f t="shared" si="28"/>
        <v>470883</v>
      </c>
      <c r="J39" s="83">
        <f t="shared" si="28"/>
        <v>1053943</v>
      </c>
      <c r="P39" s="84">
        <f>C34/J34-1</f>
        <v>-0.91518503852766053</v>
      </c>
    </row>
    <row r="40" spans="2:16">
      <c r="B40" s="136" t="s">
        <v>22</v>
      </c>
      <c r="C40" s="83">
        <f>SUM(C10:C19)</f>
        <v>226781</v>
      </c>
      <c r="D40" s="83">
        <f>SUM(D10:D19)</f>
        <v>647652</v>
      </c>
      <c r="E40" s="83">
        <f>SUM(E10:E19)</f>
        <v>1087030</v>
      </c>
      <c r="F40" s="83">
        <f>SUM(F10:F19)</f>
        <v>1469814</v>
      </c>
    </row>
    <row r="41" spans="2:16">
      <c r="B41" s="99" t="s">
        <v>19</v>
      </c>
      <c r="C41" s="83">
        <f t="shared" ref="C41:J41" si="29">SUM(C18:C20)</f>
        <v>0</v>
      </c>
      <c r="D41" s="83">
        <f t="shared" si="29"/>
        <v>161758</v>
      </c>
      <c r="E41" s="83">
        <f t="shared" si="29"/>
        <v>220687</v>
      </c>
      <c r="F41" s="83">
        <f t="shared" si="29"/>
        <v>373357</v>
      </c>
      <c r="G41" s="83">
        <f t="shared" si="29"/>
        <v>503802</v>
      </c>
      <c r="H41" s="83">
        <f t="shared" si="29"/>
        <v>747889</v>
      </c>
      <c r="I41" s="83">
        <f t="shared" si="29"/>
        <v>713990</v>
      </c>
      <c r="J41" s="83">
        <f t="shared" si="29"/>
        <v>1536964</v>
      </c>
    </row>
    <row r="42" spans="2:16">
      <c r="B42" s="99" t="s">
        <v>151</v>
      </c>
      <c r="C42" s="83">
        <f t="shared" ref="C42:J42" si="30">SUM(C10:C12)</f>
        <v>182798</v>
      </c>
      <c r="D42" s="83">
        <f t="shared" si="30"/>
        <v>229412</v>
      </c>
      <c r="E42" s="83">
        <f t="shared" si="30"/>
        <v>400954</v>
      </c>
      <c r="F42" s="83">
        <f t="shared" si="30"/>
        <v>490200</v>
      </c>
      <c r="G42" s="83">
        <f t="shared" si="30"/>
        <v>705233</v>
      </c>
      <c r="H42" s="83">
        <f t="shared" si="30"/>
        <v>810748</v>
      </c>
      <c r="I42" s="83">
        <f t="shared" si="30"/>
        <v>1210019</v>
      </c>
      <c r="J42" s="83">
        <f t="shared" si="30"/>
        <v>2347798</v>
      </c>
    </row>
    <row r="43" spans="2:16">
      <c r="F43" s="2"/>
      <c r="G43" s="2" t="s">
        <v>100</v>
      </c>
    </row>
    <row r="44" spans="2:16">
      <c r="G44" s="58" t="s">
        <v>152</v>
      </c>
    </row>
    <row r="45" spans="2:16">
      <c r="G45" s="58" t="s">
        <v>153</v>
      </c>
    </row>
    <row r="46" spans="2:16">
      <c r="G46" s="58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8" customWidth="1"/>
    <col min="2" max="3" width="14.140625" style="58" customWidth="1"/>
    <col min="4" max="6" width="11.42578125" style="58"/>
    <col min="7" max="8" width="12.28515625" style="58" customWidth="1"/>
    <col min="9" max="9" width="12" style="58" customWidth="1"/>
    <col min="10" max="16" width="11.42578125" style="58"/>
    <col min="17" max="17" width="11" style="58" bestFit="1" customWidth="1"/>
    <col min="18" max="18" width="10.140625" style="58" bestFit="1" customWidth="1"/>
    <col min="19" max="19" width="8.28515625" style="58" bestFit="1" customWidth="1"/>
    <col min="20" max="20" width="2.42578125" style="58" customWidth="1"/>
    <col min="21" max="21" width="11" style="58" bestFit="1" customWidth="1"/>
    <col min="22" max="22" width="6.85546875" style="58" bestFit="1" customWidth="1"/>
    <col min="23" max="23" width="11" style="58" bestFit="1" customWidth="1"/>
    <col min="24" max="24" width="8.42578125" style="58" customWidth="1"/>
    <col min="25" max="25" width="11.42578125" style="58"/>
    <col min="26" max="26" width="13.7109375" style="58" customWidth="1"/>
    <col min="27" max="16384" width="11.42578125" style="58"/>
  </cols>
  <sheetData>
    <row r="1" spans="1:30">
      <c r="A1" s="469" t="s">
        <v>52</v>
      </c>
      <c r="B1" s="470"/>
      <c r="C1" s="57"/>
      <c r="D1" s="57"/>
      <c r="E1" s="57"/>
      <c r="F1" s="57"/>
    </row>
    <row r="2" spans="1:30">
      <c r="A2" s="471" t="s">
        <v>53</v>
      </c>
      <c r="B2" s="470"/>
      <c r="C2" s="57"/>
      <c r="D2" s="57"/>
      <c r="E2" s="57"/>
      <c r="F2" s="57"/>
    </row>
    <row r="3" spans="1:30">
      <c r="A3" s="57"/>
      <c r="B3" s="57"/>
      <c r="C3" s="57"/>
      <c r="D3" s="57"/>
      <c r="E3" s="57"/>
      <c r="F3" s="57"/>
      <c r="S3" s="59"/>
    </row>
    <row r="4" spans="1:30">
      <c r="A4" s="60" t="s">
        <v>54</v>
      </c>
      <c r="B4" s="57"/>
      <c r="C4" s="57"/>
      <c r="D4" s="57"/>
      <c r="E4" s="57"/>
      <c r="F4" s="57"/>
    </row>
    <row r="5" spans="1:30">
      <c r="A5" s="61" t="s">
        <v>55</v>
      </c>
      <c r="B5" s="57"/>
      <c r="C5" s="57"/>
      <c r="D5" s="57"/>
      <c r="E5" s="57"/>
      <c r="F5" s="57"/>
    </row>
    <row r="6" spans="1:30">
      <c r="A6" s="57" t="s">
        <v>56</v>
      </c>
      <c r="B6" s="57"/>
      <c r="C6" s="57"/>
      <c r="D6" s="57"/>
      <c r="E6" s="57"/>
      <c r="F6" s="57"/>
    </row>
    <row r="7" spans="1:30" ht="13.5" thickBot="1">
      <c r="A7" s="138" t="s">
        <v>212</v>
      </c>
      <c r="B7" s="63"/>
      <c r="C7" s="63"/>
      <c r="D7" s="63"/>
      <c r="E7" s="63"/>
      <c r="F7" s="63"/>
      <c r="G7" s="63"/>
    </row>
    <row r="8" spans="1:30" ht="13.5" thickBo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139"/>
      <c r="M8" s="139"/>
      <c r="N8" s="139"/>
      <c r="O8" s="139"/>
    </row>
    <row r="9" spans="1:30" ht="26.25" thickBot="1">
      <c r="B9" s="141"/>
      <c r="C9" s="142">
        <v>2014</v>
      </c>
      <c r="D9" s="143">
        <v>2013</v>
      </c>
      <c r="E9" s="143">
        <v>2012</v>
      </c>
      <c r="F9" s="144">
        <v>2011</v>
      </c>
      <c r="G9" s="144">
        <v>2010</v>
      </c>
      <c r="H9" s="144">
        <v>2009</v>
      </c>
      <c r="I9" s="144">
        <v>2008</v>
      </c>
      <c r="J9" s="145">
        <v>2007</v>
      </c>
      <c r="K9" s="146" t="s">
        <v>1</v>
      </c>
      <c r="L9" s="147" t="s">
        <v>2</v>
      </c>
      <c r="M9" s="147" t="s">
        <v>155</v>
      </c>
      <c r="N9" s="148" t="s">
        <v>164</v>
      </c>
      <c r="Q9" s="58">
        <v>2009</v>
      </c>
      <c r="R9" s="58">
        <v>2008</v>
      </c>
      <c r="S9" s="58" t="s">
        <v>150</v>
      </c>
      <c r="U9" s="58">
        <v>2010</v>
      </c>
      <c r="W9" s="58">
        <v>2011</v>
      </c>
      <c r="Y9" s="58">
        <v>2012</v>
      </c>
      <c r="AA9" s="58">
        <v>2013</v>
      </c>
      <c r="AC9" s="58">
        <v>2014</v>
      </c>
    </row>
    <row r="10" spans="1:30">
      <c r="B10" s="78" t="s">
        <v>3</v>
      </c>
      <c r="C10" s="149">
        <v>18439</v>
      </c>
      <c r="D10" s="149">
        <v>34206</v>
      </c>
      <c r="E10" s="149">
        <v>28740</v>
      </c>
      <c r="F10" s="149">
        <v>56170</v>
      </c>
      <c r="G10" s="149">
        <v>87771</v>
      </c>
      <c r="H10" s="149">
        <v>126826</v>
      </c>
      <c r="I10" s="149">
        <v>200967</v>
      </c>
      <c r="J10" s="149">
        <v>369283</v>
      </c>
      <c r="K10" s="80">
        <f t="shared" ref="K10:K22" si="0">I10/J10-1</f>
        <v>-0.45579135784750446</v>
      </c>
      <c r="L10" s="81">
        <f t="shared" ref="L10:L22" si="1">H10/I10-1</f>
        <v>-0.36892126568043515</v>
      </c>
      <c r="M10" s="81">
        <f t="shared" ref="M10:M22" si="2">G10/H10-1</f>
        <v>-0.30794158926403103</v>
      </c>
      <c r="N10" s="82">
        <f t="shared" ref="N10:N21" si="3">F10/G10-1</f>
        <v>-0.36003919289970487</v>
      </c>
      <c r="P10" s="58" t="s">
        <v>3</v>
      </c>
      <c r="Q10" s="83">
        <f>H10</f>
        <v>126826</v>
      </c>
      <c r="R10" s="83">
        <f>I10</f>
        <v>200967</v>
      </c>
      <c r="S10" s="84">
        <f t="shared" ref="S10:S21" si="4">Q10/R10-1</f>
        <v>-0.36892126568043515</v>
      </c>
      <c r="U10" s="83">
        <f>G10</f>
        <v>87771</v>
      </c>
      <c r="V10" s="84">
        <f t="shared" ref="V10:V21" si="5">U10/Q10-1</f>
        <v>-0.30794158926403103</v>
      </c>
      <c r="W10" s="83">
        <f>F10</f>
        <v>56170</v>
      </c>
      <c r="X10" s="84">
        <f t="shared" ref="X10:X21" si="6">W10/U10-1</f>
        <v>-0.36003919289970487</v>
      </c>
      <c r="Y10" s="83">
        <f>E10</f>
        <v>28740</v>
      </c>
      <c r="Z10" s="84">
        <f t="shared" ref="Z10:Z21" si="7">Y10/W10-1</f>
        <v>-0.48833897098095069</v>
      </c>
      <c r="AA10" s="83">
        <f>D10</f>
        <v>34206</v>
      </c>
      <c r="AB10" s="84">
        <f t="shared" ref="AB10:AB21" si="8">AA10/Y10-1</f>
        <v>0.19018789144050108</v>
      </c>
      <c r="AC10" s="83">
        <f>C10</f>
        <v>18439</v>
      </c>
      <c r="AD10" s="84">
        <f t="shared" ref="AD10:AD21" si="9">AC10/AA10-1</f>
        <v>-0.46094252470326846</v>
      </c>
    </row>
    <row r="11" spans="1:30" ht="13.5" thickBot="1">
      <c r="B11" s="85" t="s">
        <v>4</v>
      </c>
      <c r="C11" s="149">
        <v>17311</v>
      </c>
      <c r="D11" s="149">
        <v>30051</v>
      </c>
      <c r="E11" s="149">
        <v>45260</v>
      </c>
      <c r="F11" s="149">
        <v>83981</v>
      </c>
      <c r="G11" s="149">
        <v>95062</v>
      </c>
      <c r="H11" s="149">
        <v>151568</v>
      </c>
      <c r="I11" s="149">
        <v>215278</v>
      </c>
      <c r="J11" s="149">
        <v>318533</v>
      </c>
      <c r="K11" s="86">
        <f t="shared" si="0"/>
        <v>-0.3241579365403271</v>
      </c>
      <c r="L11" s="87">
        <f t="shared" si="1"/>
        <v>-0.29594292031698544</v>
      </c>
      <c r="M11" s="87">
        <f t="shared" si="2"/>
        <v>-0.3728095640240684</v>
      </c>
      <c r="N11" s="88">
        <f t="shared" si="3"/>
        <v>-0.11656603059056192</v>
      </c>
      <c r="O11" s="84"/>
      <c r="P11" s="84" t="s">
        <v>4</v>
      </c>
      <c r="Q11" s="83">
        <f t="shared" ref="Q11:R21" si="10">Q10+H11</f>
        <v>278394</v>
      </c>
      <c r="R11" s="83">
        <f t="shared" si="10"/>
        <v>416245</v>
      </c>
      <c r="S11" s="84">
        <f t="shared" si="4"/>
        <v>-0.33117755168230245</v>
      </c>
      <c r="U11" s="83">
        <f t="shared" ref="U11:U21" si="11">G11+U10</f>
        <v>182833</v>
      </c>
      <c r="V11" s="84">
        <f t="shared" si="5"/>
        <v>-0.34325811619503299</v>
      </c>
      <c r="W11" s="83">
        <f t="shared" ref="W11:W21" si="12">F11+W10</f>
        <v>140151</v>
      </c>
      <c r="X11" s="84">
        <f t="shared" si="6"/>
        <v>-0.23344800993256143</v>
      </c>
      <c r="Y11" s="83">
        <f t="shared" ref="Y11:Y21" si="13">E11+Y10</f>
        <v>74000</v>
      </c>
      <c r="Z11" s="84">
        <f t="shared" si="7"/>
        <v>-0.4719980592361096</v>
      </c>
      <c r="AA11" s="83">
        <f t="shared" ref="AA11:AA21" si="14">D11+AA10</f>
        <v>64257</v>
      </c>
      <c r="AB11" s="84">
        <f t="shared" si="8"/>
        <v>-0.1316621621621622</v>
      </c>
      <c r="AC11" s="83">
        <f t="shared" ref="AC11:AC21" si="15">C11+AC10</f>
        <v>35750</v>
      </c>
      <c r="AD11" s="84">
        <f t="shared" si="9"/>
        <v>-0.44364038159266694</v>
      </c>
    </row>
    <row r="12" spans="1:30" ht="13.5" thickBot="1">
      <c r="B12" s="85" t="s">
        <v>5</v>
      </c>
      <c r="C12" s="149">
        <v>15772</v>
      </c>
      <c r="D12" s="149">
        <v>21653</v>
      </c>
      <c r="E12" s="149">
        <v>39456</v>
      </c>
      <c r="F12" s="149">
        <v>61931</v>
      </c>
      <c r="G12" s="149">
        <v>83244</v>
      </c>
      <c r="H12" s="149">
        <v>93400</v>
      </c>
      <c r="I12" s="149">
        <v>170584</v>
      </c>
      <c r="J12" s="150">
        <v>299561</v>
      </c>
      <c r="K12" s="86">
        <f t="shared" si="0"/>
        <v>-0.43055337644085845</v>
      </c>
      <c r="L12" s="87">
        <f t="shared" si="1"/>
        <v>-0.45246916475167664</v>
      </c>
      <c r="M12" s="87">
        <f t="shared" si="2"/>
        <v>-0.10873661670235546</v>
      </c>
      <c r="N12" s="88">
        <f t="shared" si="3"/>
        <v>-0.25603046465811352</v>
      </c>
      <c r="P12" s="58" t="s">
        <v>5</v>
      </c>
      <c r="Q12" s="83">
        <f t="shared" si="10"/>
        <v>371794</v>
      </c>
      <c r="R12" s="83">
        <f t="shared" si="10"/>
        <v>586829</v>
      </c>
      <c r="S12" s="84">
        <f t="shared" si="4"/>
        <v>-0.36643553743935631</v>
      </c>
      <c r="U12" s="83">
        <f t="shared" si="11"/>
        <v>266077</v>
      </c>
      <c r="V12" s="84">
        <f t="shared" si="5"/>
        <v>-0.28434294259724469</v>
      </c>
      <c r="W12" s="83">
        <f t="shared" si="12"/>
        <v>202082</v>
      </c>
      <c r="X12" s="84">
        <f t="shared" si="6"/>
        <v>-0.2405130845582294</v>
      </c>
      <c r="Y12" s="83">
        <f t="shared" si="13"/>
        <v>113456</v>
      </c>
      <c r="Z12" s="84">
        <f t="shared" si="7"/>
        <v>-0.4385645431062638</v>
      </c>
      <c r="AA12" s="83">
        <f t="shared" si="14"/>
        <v>85910</v>
      </c>
      <c r="AB12" s="84">
        <f t="shared" si="8"/>
        <v>-0.24279015653645464</v>
      </c>
      <c r="AC12" s="83">
        <f t="shared" si="15"/>
        <v>51522</v>
      </c>
      <c r="AD12" s="84">
        <f t="shared" si="9"/>
        <v>-0.40027936212315218</v>
      </c>
    </row>
    <row r="13" spans="1:30">
      <c r="B13" s="85" t="s">
        <v>6</v>
      </c>
      <c r="C13" s="149">
        <v>21231</v>
      </c>
      <c r="D13" s="149">
        <v>23958</v>
      </c>
      <c r="E13" s="149">
        <v>47123</v>
      </c>
      <c r="F13" s="149">
        <v>61754</v>
      </c>
      <c r="G13" s="149">
        <v>61335</v>
      </c>
      <c r="H13" s="149">
        <v>110055</v>
      </c>
      <c r="I13" s="149">
        <v>162691</v>
      </c>
      <c r="J13" s="149">
        <v>359926</v>
      </c>
      <c r="K13" s="86">
        <f t="shared" si="0"/>
        <v>-0.54798764190416915</v>
      </c>
      <c r="L13" s="87">
        <f t="shared" si="1"/>
        <v>-0.32353356977337411</v>
      </c>
      <c r="M13" s="87">
        <f t="shared" si="2"/>
        <v>-0.44268774703557312</v>
      </c>
      <c r="N13" s="88">
        <f t="shared" si="3"/>
        <v>6.8313361049971988E-3</v>
      </c>
      <c r="P13" s="58" t="s">
        <v>6</v>
      </c>
      <c r="Q13" s="83">
        <f t="shared" si="10"/>
        <v>481849</v>
      </c>
      <c r="R13" s="83">
        <f t="shared" si="10"/>
        <v>749520</v>
      </c>
      <c r="S13" s="84">
        <f t="shared" si="4"/>
        <v>-0.35712322553100651</v>
      </c>
      <c r="U13" s="83">
        <f t="shared" si="11"/>
        <v>327412</v>
      </c>
      <c r="V13" s="84">
        <f t="shared" si="5"/>
        <v>-0.32050912215237559</v>
      </c>
      <c r="W13" s="83">
        <f t="shared" si="12"/>
        <v>263836</v>
      </c>
      <c r="X13" s="84">
        <f t="shared" si="6"/>
        <v>-0.19417736674281949</v>
      </c>
      <c r="Y13" s="83">
        <f t="shared" si="13"/>
        <v>160579</v>
      </c>
      <c r="Z13" s="84">
        <f t="shared" si="7"/>
        <v>-0.39136812262162857</v>
      </c>
      <c r="AA13" s="83">
        <f t="shared" si="14"/>
        <v>109868</v>
      </c>
      <c r="AB13" s="84">
        <f t="shared" si="8"/>
        <v>-0.31580094532909031</v>
      </c>
      <c r="AC13" s="83">
        <f t="shared" si="15"/>
        <v>72753</v>
      </c>
      <c r="AD13" s="84">
        <f t="shared" si="9"/>
        <v>-0.33781446827101613</v>
      </c>
    </row>
    <row r="14" spans="1:30">
      <c r="B14" s="85" t="s">
        <v>7</v>
      </c>
      <c r="C14" s="89"/>
      <c r="D14" s="149">
        <v>26431</v>
      </c>
      <c r="E14" s="149">
        <v>32266</v>
      </c>
      <c r="F14" s="149">
        <v>64417</v>
      </c>
      <c r="G14" s="149">
        <v>61581</v>
      </c>
      <c r="H14" s="149">
        <v>125967</v>
      </c>
      <c r="I14" s="149">
        <v>203146</v>
      </c>
      <c r="J14" s="149">
        <v>324586</v>
      </c>
      <c r="K14" s="86">
        <f t="shared" si="0"/>
        <v>-0.37413813288311881</v>
      </c>
      <c r="L14" s="87">
        <f t="shared" si="1"/>
        <v>-0.37991887607927299</v>
      </c>
      <c r="M14" s="87">
        <f t="shared" si="2"/>
        <v>-0.51113386839410324</v>
      </c>
      <c r="N14" s="88">
        <f t="shared" si="3"/>
        <v>4.6053165749175839E-2</v>
      </c>
      <c r="P14" s="58" t="s">
        <v>7</v>
      </c>
      <c r="Q14" s="83">
        <f t="shared" si="10"/>
        <v>607816</v>
      </c>
      <c r="R14" s="83">
        <f t="shared" si="10"/>
        <v>952666</v>
      </c>
      <c r="S14" s="84">
        <f t="shared" si="4"/>
        <v>-0.36198415814146823</v>
      </c>
      <c r="U14" s="83">
        <f t="shared" si="11"/>
        <v>388993</v>
      </c>
      <c r="V14" s="84">
        <f t="shared" si="5"/>
        <v>-0.36001520196901693</v>
      </c>
      <c r="W14" s="83">
        <f t="shared" si="12"/>
        <v>328253</v>
      </c>
      <c r="X14" s="84">
        <f t="shared" si="6"/>
        <v>-0.15614676870792021</v>
      </c>
      <c r="Y14" s="83">
        <f t="shared" si="13"/>
        <v>192845</v>
      </c>
      <c r="Z14" s="84">
        <f t="shared" si="7"/>
        <v>-0.41251108139148762</v>
      </c>
      <c r="AA14" s="83">
        <f t="shared" si="14"/>
        <v>136299</v>
      </c>
      <c r="AB14" s="84">
        <f t="shared" si="8"/>
        <v>-0.29321994347792268</v>
      </c>
      <c r="AC14" s="83">
        <f t="shared" si="15"/>
        <v>72753</v>
      </c>
      <c r="AD14" s="84">
        <f t="shared" si="9"/>
        <v>-0.466224990645566</v>
      </c>
    </row>
    <row r="15" spans="1:30">
      <c r="B15" s="85" t="s">
        <v>8</v>
      </c>
      <c r="C15" s="89"/>
      <c r="D15" s="149">
        <v>20245</v>
      </c>
      <c r="E15" s="149">
        <v>54607</v>
      </c>
      <c r="F15" s="149">
        <v>50037</v>
      </c>
      <c r="G15" s="149">
        <v>72888</v>
      </c>
      <c r="H15" s="149">
        <v>166297</v>
      </c>
      <c r="I15" s="149">
        <v>136907</v>
      </c>
      <c r="J15" s="149">
        <v>317720</v>
      </c>
      <c r="K15" s="86">
        <f t="shared" si="0"/>
        <v>-0.56909542993831042</v>
      </c>
      <c r="L15" s="87">
        <f t="shared" si="1"/>
        <v>0.21467127320005552</v>
      </c>
      <c r="M15" s="87">
        <f t="shared" si="2"/>
        <v>-0.56169985026789426</v>
      </c>
      <c r="N15" s="88">
        <f t="shared" si="3"/>
        <v>-0.31350839644385908</v>
      </c>
      <c r="P15" s="58" t="s">
        <v>8</v>
      </c>
      <c r="Q15" s="83">
        <f t="shared" si="10"/>
        <v>774113</v>
      </c>
      <c r="R15" s="83">
        <f t="shared" si="10"/>
        <v>1089573</v>
      </c>
      <c r="S15" s="84">
        <f t="shared" si="4"/>
        <v>-0.28952626395844983</v>
      </c>
      <c r="U15" s="83">
        <f t="shared" si="11"/>
        <v>461881</v>
      </c>
      <c r="V15" s="84">
        <f t="shared" si="5"/>
        <v>-0.40334163100219222</v>
      </c>
      <c r="W15" s="83">
        <f t="shared" si="12"/>
        <v>378290</v>
      </c>
      <c r="X15" s="84">
        <f t="shared" si="6"/>
        <v>-0.18097951636893483</v>
      </c>
      <c r="Y15" s="83">
        <f t="shared" si="13"/>
        <v>247452</v>
      </c>
      <c r="Z15" s="84">
        <f t="shared" si="7"/>
        <v>-0.34586692748949222</v>
      </c>
      <c r="AA15" s="83">
        <f t="shared" si="14"/>
        <v>156544</v>
      </c>
      <c r="AB15" s="84">
        <f t="shared" si="8"/>
        <v>-0.36737629924187321</v>
      </c>
      <c r="AC15" s="83">
        <f t="shared" si="15"/>
        <v>72753</v>
      </c>
      <c r="AD15" s="84">
        <f t="shared" si="9"/>
        <v>-0.53525526369582987</v>
      </c>
    </row>
    <row r="16" spans="1:30">
      <c r="B16" s="85" t="s">
        <v>9</v>
      </c>
      <c r="C16" s="90"/>
      <c r="D16" s="149">
        <v>17945</v>
      </c>
      <c r="E16" s="149">
        <v>43983</v>
      </c>
      <c r="F16" s="149">
        <v>76173</v>
      </c>
      <c r="G16" s="149">
        <v>138147</v>
      </c>
      <c r="H16" s="149">
        <v>149223</v>
      </c>
      <c r="I16" s="149">
        <v>162609</v>
      </c>
      <c r="J16" s="149">
        <v>292313</v>
      </c>
      <c r="K16" s="86">
        <f t="shared" si="0"/>
        <v>-0.44371615357510619</v>
      </c>
      <c r="L16" s="87">
        <f t="shared" si="1"/>
        <v>-8.2320166780436521E-2</v>
      </c>
      <c r="M16" s="87">
        <f t="shared" si="2"/>
        <v>-7.4224482821012794E-2</v>
      </c>
      <c r="N16" s="88">
        <f t="shared" si="3"/>
        <v>-0.44860909031683638</v>
      </c>
      <c r="P16" s="58" t="s">
        <v>9</v>
      </c>
      <c r="Q16" s="83">
        <f t="shared" si="10"/>
        <v>923336</v>
      </c>
      <c r="R16" s="83">
        <f t="shared" si="10"/>
        <v>1252182</v>
      </c>
      <c r="S16" s="84">
        <f t="shared" si="4"/>
        <v>-0.26261837336744975</v>
      </c>
      <c r="U16" s="83">
        <f t="shared" si="11"/>
        <v>600028</v>
      </c>
      <c r="V16" s="84">
        <f t="shared" si="5"/>
        <v>-0.35015205732257815</v>
      </c>
      <c r="W16" s="83">
        <f t="shared" si="12"/>
        <v>454463</v>
      </c>
      <c r="X16" s="84">
        <f t="shared" si="6"/>
        <v>-0.24259701213943352</v>
      </c>
      <c r="Y16" s="83">
        <f t="shared" si="13"/>
        <v>291435</v>
      </c>
      <c r="Z16" s="84">
        <f t="shared" si="7"/>
        <v>-0.3587266730184856</v>
      </c>
      <c r="AA16" s="83">
        <f t="shared" si="14"/>
        <v>174489</v>
      </c>
      <c r="AB16" s="84">
        <f t="shared" si="8"/>
        <v>-0.40127644243141691</v>
      </c>
      <c r="AC16" s="83">
        <f t="shared" si="15"/>
        <v>72753</v>
      </c>
      <c r="AD16" s="84">
        <f t="shared" si="9"/>
        <v>-0.58305108058387634</v>
      </c>
    </row>
    <row r="17" spans="2:30">
      <c r="B17" s="85" t="s">
        <v>10</v>
      </c>
      <c r="C17" s="89"/>
      <c r="D17" s="149">
        <v>18445</v>
      </c>
      <c r="E17" s="149">
        <v>24235</v>
      </c>
      <c r="F17" s="149">
        <v>46591</v>
      </c>
      <c r="G17" s="149">
        <v>81524</v>
      </c>
      <c r="H17" s="149">
        <v>112236</v>
      </c>
      <c r="I17" s="149">
        <v>112877</v>
      </c>
      <c r="J17" s="149">
        <v>267104</v>
      </c>
      <c r="K17" s="86">
        <f t="shared" si="0"/>
        <v>-0.57740430693662392</v>
      </c>
      <c r="L17" s="87">
        <f t="shared" si="1"/>
        <v>-5.6787476633858303E-3</v>
      </c>
      <c r="M17" s="87">
        <f t="shared" si="2"/>
        <v>-0.27363769200612997</v>
      </c>
      <c r="N17" s="88">
        <f t="shared" si="3"/>
        <v>-0.42849958294489965</v>
      </c>
      <c r="P17" s="58" t="s">
        <v>10</v>
      </c>
      <c r="Q17" s="83">
        <f t="shared" si="10"/>
        <v>1035572</v>
      </c>
      <c r="R17" s="83">
        <f t="shared" si="10"/>
        <v>1365059</v>
      </c>
      <c r="S17" s="84">
        <f t="shared" si="4"/>
        <v>-0.24137198465414311</v>
      </c>
      <c r="U17" s="83">
        <f t="shared" si="11"/>
        <v>681552</v>
      </c>
      <c r="V17" s="84">
        <f t="shared" si="5"/>
        <v>-0.34185937819871526</v>
      </c>
      <c r="W17" s="83">
        <f t="shared" si="12"/>
        <v>501054</v>
      </c>
      <c r="X17" s="84">
        <f t="shared" si="6"/>
        <v>-0.26483379111205019</v>
      </c>
      <c r="Y17" s="83">
        <f t="shared" si="13"/>
        <v>315670</v>
      </c>
      <c r="Z17" s="84">
        <f t="shared" si="7"/>
        <v>-0.36998806515864557</v>
      </c>
      <c r="AA17" s="83">
        <f t="shared" si="14"/>
        <v>192934</v>
      </c>
      <c r="AB17" s="84">
        <f t="shared" si="8"/>
        <v>-0.38881110019957554</v>
      </c>
      <c r="AC17" s="83">
        <f t="shared" si="15"/>
        <v>72753</v>
      </c>
      <c r="AD17" s="84">
        <f t="shared" si="9"/>
        <v>-0.62291249857464215</v>
      </c>
    </row>
    <row r="18" spans="2:30">
      <c r="B18" s="85" t="s">
        <v>11</v>
      </c>
      <c r="C18" s="89"/>
      <c r="D18" s="149">
        <v>14340</v>
      </c>
      <c r="E18" s="149">
        <v>31140</v>
      </c>
      <c r="F18" s="149">
        <v>37193</v>
      </c>
      <c r="G18" s="149">
        <v>78999</v>
      </c>
      <c r="H18" s="149">
        <v>128719</v>
      </c>
      <c r="I18" s="149">
        <v>154573</v>
      </c>
      <c r="J18" s="149">
        <v>278489</v>
      </c>
      <c r="K18" s="86">
        <f t="shared" si="0"/>
        <v>-0.44495832869520879</v>
      </c>
      <c r="L18" s="87">
        <f t="shared" si="1"/>
        <v>-0.16726077646160709</v>
      </c>
      <c r="M18" s="87">
        <f t="shared" si="2"/>
        <v>-0.3862677615581227</v>
      </c>
      <c r="N18" s="88">
        <f t="shared" si="3"/>
        <v>-0.52919657210850768</v>
      </c>
      <c r="P18" s="58" t="s">
        <v>11</v>
      </c>
      <c r="Q18" s="83">
        <f t="shared" si="10"/>
        <v>1164291</v>
      </c>
      <c r="R18" s="83">
        <f t="shared" si="10"/>
        <v>1519632</v>
      </c>
      <c r="S18" s="84">
        <f t="shared" si="4"/>
        <v>-0.2338335860260905</v>
      </c>
      <c r="U18" s="83">
        <f t="shared" si="11"/>
        <v>760551</v>
      </c>
      <c r="V18" s="84">
        <f t="shared" si="5"/>
        <v>-0.34676897785862815</v>
      </c>
      <c r="W18" s="83">
        <f t="shared" si="12"/>
        <v>538247</v>
      </c>
      <c r="X18" s="84">
        <f t="shared" si="6"/>
        <v>-0.29229335047879756</v>
      </c>
      <c r="Y18" s="83">
        <f t="shared" si="13"/>
        <v>346810</v>
      </c>
      <c r="Z18" s="84">
        <f t="shared" si="7"/>
        <v>-0.35566756526278831</v>
      </c>
      <c r="AA18" s="83">
        <f t="shared" si="14"/>
        <v>207274</v>
      </c>
      <c r="AB18" s="84">
        <f t="shared" si="8"/>
        <v>-0.40234133963841878</v>
      </c>
      <c r="AC18" s="83">
        <f t="shared" si="15"/>
        <v>72753</v>
      </c>
      <c r="AD18" s="84">
        <f t="shared" si="9"/>
        <v>-0.6490008394685296</v>
      </c>
    </row>
    <row r="19" spans="2:30">
      <c r="B19" s="85" t="s">
        <v>12</v>
      </c>
      <c r="C19" s="89"/>
      <c r="D19" s="149">
        <v>14661</v>
      </c>
      <c r="E19" s="149">
        <v>26304</v>
      </c>
      <c r="F19" s="149">
        <v>34826</v>
      </c>
      <c r="G19" s="149">
        <v>61088</v>
      </c>
      <c r="H19" s="149">
        <v>89036</v>
      </c>
      <c r="I19" s="149">
        <v>130855</v>
      </c>
      <c r="J19" s="149">
        <v>214839</v>
      </c>
      <c r="K19" s="86">
        <f t="shared" si="0"/>
        <v>-0.39091598825166751</v>
      </c>
      <c r="L19" s="87">
        <f t="shared" si="1"/>
        <v>-0.31958274425891253</v>
      </c>
      <c r="M19" s="87">
        <f t="shared" si="2"/>
        <v>-0.31389550294262991</v>
      </c>
      <c r="N19" s="88">
        <f t="shared" si="3"/>
        <v>-0.4299044002095338</v>
      </c>
      <c r="P19" s="58" t="s">
        <v>12</v>
      </c>
      <c r="Q19" s="83">
        <f t="shared" si="10"/>
        <v>1253327</v>
      </c>
      <c r="R19" s="83">
        <f t="shared" si="10"/>
        <v>1650487</v>
      </c>
      <c r="S19" s="84">
        <f t="shared" si="4"/>
        <v>-0.24063200740145185</v>
      </c>
      <c r="U19" s="83">
        <f t="shared" si="11"/>
        <v>821639</v>
      </c>
      <c r="V19" s="84">
        <f t="shared" si="5"/>
        <v>-0.3444336553828331</v>
      </c>
      <c r="W19" s="91">
        <f t="shared" si="12"/>
        <v>573073</v>
      </c>
      <c r="X19" s="92">
        <f t="shared" si="6"/>
        <v>-0.30252458804900939</v>
      </c>
      <c r="Y19" s="83">
        <f t="shared" si="13"/>
        <v>373114</v>
      </c>
      <c r="Z19" s="93">
        <f t="shared" si="7"/>
        <v>-0.34892413357460572</v>
      </c>
      <c r="AA19" s="83">
        <f t="shared" si="14"/>
        <v>221935</v>
      </c>
      <c r="AB19" s="92">
        <f t="shared" si="8"/>
        <v>-0.40518179430415369</v>
      </c>
      <c r="AC19" s="83">
        <f t="shared" si="15"/>
        <v>72753</v>
      </c>
      <c r="AD19" s="92">
        <f t="shared" si="9"/>
        <v>-0.67218780273503498</v>
      </c>
    </row>
    <row r="20" spans="2:30">
      <c r="B20" s="85" t="s">
        <v>13</v>
      </c>
      <c r="C20" s="89"/>
      <c r="D20" s="149">
        <v>16431</v>
      </c>
      <c r="E20" s="149">
        <v>20982</v>
      </c>
      <c r="F20" s="149">
        <v>43127</v>
      </c>
      <c r="G20" s="149">
        <v>53748</v>
      </c>
      <c r="H20" s="149">
        <v>99811</v>
      </c>
      <c r="I20" s="149">
        <v>89454</v>
      </c>
      <c r="J20" s="149">
        <v>233845</v>
      </c>
      <c r="K20" s="86">
        <f t="shared" si="0"/>
        <v>-0.61746455985802562</v>
      </c>
      <c r="L20" s="87">
        <f t="shared" si="1"/>
        <v>0.11578017752140757</v>
      </c>
      <c r="M20" s="87">
        <f t="shared" si="2"/>
        <v>-0.46150223923214873</v>
      </c>
      <c r="N20" s="88">
        <f t="shared" si="3"/>
        <v>-0.19760735283173325</v>
      </c>
      <c r="P20" s="58" t="s">
        <v>13</v>
      </c>
      <c r="Q20" s="83">
        <f t="shared" si="10"/>
        <v>1353138</v>
      </c>
      <c r="R20" s="83">
        <f t="shared" si="10"/>
        <v>1739941</v>
      </c>
      <c r="S20" s="84">
        <f t="shared" si="4"/>
        <v>-0.22230811274635176</v>
      </c>
      <c r="U20" s="83">
        <f t="shared" si="11"/>
        <v>875387</v>
      </c>
      <c r="V20" s="84">
        <f t="shared" si="5"/>
        <v>-0.35306894049239623</v>
      </c>
      <c r="W20" s="91">
        <f t="shared" si="12"/>
        <v>616200</v>
      </c>
      <c r="X20" s="92">
        <f t="shared" si="6"/>
        <v>-0.29608276111022891</v>
      </c>
      <c r="Y20" s="83">
        <f t="shared" si="13"/>
        <v>394096</v>
      </c>
      <c r="Z20" s="93">
        <f t="shared" si="7"/>
        <v>-0.36044141512495942</v>
      </c>
      <c r="AA20" s="83">
        <f t="shared" si="14"/>
        <v>238366</v>
      </c>
      <c r="AB20" s="92">
        <f t="shared" si="8"/>
        <v>-0.39515752507003366</v>
      </c>
      <c r="AC20" s="83">
        <f t="shared" si="15"/>
        <v>72753</v>
      </c>
      <c r="AD20" s="92">
        <f t="shared" si="9"/>
        <v>-0.69478449107674756</v>
      </c>
    </row>
    <row r="21" spans="2:30" ht="13.5" thickBot="1">
      <c r="B21" s="94" t="s">
        <v>14</v>
      </c>
      <c r="C21" s="95"/>
      <c r="D21" s="149">
        <v>18713</v>
      </c>
      <c r="E21" s="149">
        <v>19034</v>
      </c>
      <c r="F21" s="149">
        <v>27186</v>
      </c>
      <c r="G21" s="149">
        <v>59102</v>
      </c>
      <c r="H21" s="149">
        <v>126840</v>
      </c>
      <c r="I21" s="149">
        <v>146054</v>
      </c>
      <c r="J21" s="149">
        <v>164510</v>
      </c>
      <c r="K21" s="96">
        <f t="shared" si="0"/>
        <v>-0.11218770895386299</v>
      </c>
      <c r="L21" s="97">
        <f t="shared" si="1"/>
        <v>-0.13155408273652214</v>
      </c>
      <c r="M21" s="97">
        <f t="shared" si="2"/>
        <v>-0.53404288867865024</v>
      </c>
      <c r="N21" s="98">
        <f t="shared" si="3"/>
        <v>-0.54001556630909275</v>
      </c>
      <c r="P21" s="58" t="s">
        <v>14</v>
      </c>
      <c r="Q21" s="83">
        <f t="shared" si="10"/>
        <v>1479978</v>
      </c>
      <c r="R21" s="83">
        <f t="shared" si="10"/>
        <v>1885995</v>
      </c>
      <c r="S21" s="84">
        <f t="shared" si="4"/>
        <v>-0.21527999809119325</v>
      </c>
      <c r="U21" s="83">
        <f t="shared" si="11"/>
        <v>934489</v>
      </c>
      <c r="V21" s="84">
        <f t="shared" si="5"/>
        <v>-0.36857912752757138</v>
      </c>
      <c r="W21" s="91">
        <f t="shared" si="12"/>
        <v>643386</v>
      </c>
      <c r="X21" s="92">
        <f t="shared" si="6"/>
        <v>-0.31151035485703948</v>
      </c>
      <c r="Y21" s="83">
        <f t="shared" si="13"/>
        <v>413130</v>
      </c>
      <c r="Z21" s="93">
        <f t="shared" si="7"/>
        <v>-0.35788158275125659</v>
      </c>
      <c r="AA21" s="83">
        <f t="shared" si="14"/>
        <v>257079</v>
      </c>
      <c r="AB21" s="92">
        <f t="shared" si="8"/>
        <v>-0.37772856001742794</v>
      </c>
      <c r="AC21" s="83">
        <f t="shared" si="15"/>
        <v>72753</v>
      </c>
      <c r="AD21" s="92">
        <f t="shared" si="9"/>
        <v>-0.71700138867818841</v>
      </c>
    </row>
    <row r="22" spans="2:30">
      <c r="B22" s="99"/>
      <c r="C22" s="100">
        <f t="shared" ref="C22:J22" si="16">SUM(C10:C21)</f>
        <v>72753</v>
      </c>
      <c r="D22" s="100">
        <f t="shared" si="16"/>
        <v>257079</v>
      </c>
      <c r="E22" s="100">
        <f t="shared" si="16"/>
        <v>413130</v>
      </c>
      <c r="F22" s="100">
        <f t="shared" si="16"/>
        <v>643386</v>
      </c>
      <c r="G22" s="100">
        <f t="shared" si="16"/>
        <v>934489</v>
      </c>
      <c r="H22" s="100">
        <f t="shared" si="16"/>
        <v>1479978</v>
      </c>
      <c r="I22" s="100">
        <f t="shared" si="16"/>
        <v>1885995</v>
      </c>
      <c r="J22" s="100">
        <f t="shared" si="16"/>
        <v>3440709</v>
      </c>
      <c r="K22" s="101">
        <f t="shared" si="0"/>
        <v>-0.45185861402402816</v>
      </c>
      <c r="L22" s="101">
        <f t="shared" si="1"/>
        <v>-0.21527999809119325</v>
      </c>
      <c r="M22" s="101">
        <f t="shared" si="2"/>
        <v>-0.36857912752757138</v>
      </c>
      <c r="N22" s="101"/>
    </row>
    <row r="24" spans="2:30" ht="13.5" thickBot="1">
      <c r="J24" s="102"/>
      <c r="K24" s="103"/>
      <c r="L24" s="103"/>
      <c r="M24" s="104"/>
      <c r="N24" s="104"/>
      <c r="O24" s="104"/>
      <c r="P24" s="104"/>
    </row>
    <row r="25" spans="2:30">
      <c r="B25" s="105" t="s">
        <v>86</v>
      </c>
      <c r="C25" s="106">
        <f t="shared" ref="C25:J25" si="17">SUM(C10:C12)</f>
        <v>51522</v>
      </c>
      <c r="D25" s="106">
        <f t="shared" si="17"/>
        <v>85910</v>
      </c>
      <c r="E25" s="106">
        <f t="shared" si="17"/>
        <v>113456</v>
      </c>
      <c r="F25" s="106">
        <f t="shared" si="17"/>
        <v>202082</v>
      </c>
      <c r="G25" s="106">
        <f t="shared" si="17"/>
        <v>266077</v>
      </c>
      <c r="H25" s="106">
        <f t="shared" si="17"/>
        <v>371794</v>
      </c>
      <c r="I25" s="106">
        <f t="shared" si="17"/>
        <v>586829</v>
      </c>
      <c r="J25" s="106">
        <f t="shared" si="17"/>
        <v>987377</v>
      </c>
      <c r="K25" s="107">
        <f>I25/J25-1</f>
        <v>-0.40566875671602642</v>
      </c>
      <c r="L25" s="107">
        <f>H25/I25-1</f>
        <v>-0.36643553743935631</v>
      </c>
      <c r="M25" s="107">
        <f>G25/H25-1</f>
        <v>-0.28434294259724469</v>
      </c>
      <c r="N25" s="108">
        <f>F25/G25-1</f>
        <v>-0.2405130845582294</v>
      </c>
    </row>
    <row r="26" spans="2:30">
      <c r="B26" s="109" t="s">
        <v>87</v>
      </c>
      <c r="C26" s="110">
        <f>SUM(C11:C13)</f>
        <v>54314</v>
      </c>
      <c r="D26" s="110">
        <f>SUM(D11:D13)</f>
        <v>75662</v>
      </c>
      <c r="E26" s="110">
        <f>SUM(E11:E13)</f>
        <v>131839</v>
      </c>
      <c r="F26" s="110">
        <f>SUM(F11:F13)</f>
        <v>207666</v>
      </c>
      <c r="G26" s="110">
        <f>SUM(G13:G15)</f>
        <v>195804</v>
      </c>
      <c r="H26" s="110">
        <f>SUM(H13:H15)</f>
        <v>402319</v>
      </c>
      <c r="I26" s="110">
        <f>SUM(I13:I15)</f>
        <v>502744</v>
      </c>
      <c r="J26" s="110">
        <f>SUM(J13:J15)</f>
        <v>1002232</v>
      </c>
      <c r="K26" s="101">
        <f>I26/J26-1</f>
        <v>-0.49837562560365267</v>
      </c>
      <c r="L26" s="101">
        <f>H26/I26-1</f>
        <v>-0.1997537514122496</v>
      </c>
      <c r="M26" s="101">
        <f>I26/J26-1</f>
        <v>-0.49837562560365267</v>
      </c>
      <c r="N26" s="111">
        <f>F26/G26-1</f>
        <v>6.058098915241783E-2</v>
      </c>
    </row>
    <row r="27" spans="2:30">
      <c r="B27" s="109" t="s">
        <v>88</v>
      </c>
      <c r="C27" s="110">
        <f t="shared" ref="C27:J27" si="18">SUM(C16:C18)</f>
        <v>0</v>
      </c>
      <c r="D27" s="110">
        <f t="shared" si="18"/>
        <v>50730</v>
      </c>
      <c r="E27" s="110">
        <f t="shared" si="18"/>
        <v>99358</v>
      </c>
      <c r="F27" s="110">
        <f t="shared" si="18"/>
        <v>159957</v>
      </c>
      <c r="G27" s="110">
        <f t="shared" si="18"/>
        <v>298670</v>
      </c>
      <c r="H27" s="110">
        <f t="shared" si="18"/>
        <v>390178</v>
      </c>
      <c r="I27" s="110">
        <f t="shared" si="18"/>
        <v>430059</v>
      </c>
      <c r="J27" s="110">
        <f t="shared" si="18"/>
        <v>837906</v>
      </c>
      <c r="K27" s="101">
        <f>I27/J27-1</f>
        <v>-0.4867455299281781</v>
      </c>
      <c r="L27" s="101">
        <f>H27/I27-1</f>
        <v>-9.2733787689596059E-2</v>
      </c>
      <c r="M27" s="101">
        <f>I27/J27-1</f>
        <v>-0.4867455299281781</v>
      </c>
      <c r="N27" s="111">
        <f>F27/G27-1</f>
        <v>-0.464435664780527</v>
      </c>
    </row>
    <row r="28" spans="2:30" ht="13.5" thickBot="1">
      <c r="B28" s="112" t="s">
        <v>89</v>
      </c>
      <c r="C28" s="113">
        <f t="shared" ref="C28:J28" si="19">SUM(C19:C21)</f>
        <v>0</v>
      </c>
      <c r="D28" s="113">
        <f t="shared" si="19"/>
        <v>49805</v>
      </c>
      <c r="E28" s="113">
        <f t="shared" si="19"/>
        <v>66320</v>
      </c>
      <c r="F28" s="113">
        <f t="shared" si="19"/>
        <v>105139</v>
      </c>
      <c r="G28" s="113">
        <f t="shared" si="19"/>
        <v>173938</v>
      </c>
      <c r="H28" s="113">
        <f t="shared" si="19"/>
        <v>315687</v>
      </c>
      <c r="I28" s="113">
        <f t="shared" si="19"/>
        <v>366363</v>
      </c>
      <c r="J28" s="113">
        <f t="shared" si="19"/>
        <v>613194</v>
      </c>
      <c r="K28" s="114">
        <f>I28/J28-1</f>
        <v>-0.4025332928893629</v>
      </c>
      <c r="L28" s="114">
        <f>H28/I28-1</f>
        <v>-0.13832182835057039</v>
      </c>
      <c r="M28" s="114">
        <f>I28/J28-1</f>
        <v>-0.4025332928893629</v>
      </c>
      <c r="N28" s="115">
        <f>F28/G28-1</f>
        <v>-0.39553749037013186</v>
      </c>
    </row>
    <row r="29" spans="2:30" ht="13.5" thickBot="1">
      <c r="F29" s="83"/>
      <c r="G29" s="83"/>
      <c r="H29" s="83"/>
      <c r="I29" s="83"/>
      <c r="J29" s="83"/>
    </row>
    <row r="30" spans="2:30">
      <c r="B30" s="116" t="s">
        <v>90</v>
      </c>
      <c r="C30" s="117">
        <f t="shared" ref="C30:J30" si="20">SUM(C10:C13)</f>
        <v>72753</v>
      </c>
      <c r="D30" s="117">
        <f t="shared" si="20"/>
        <v>109868</v>
      </c>
      <c r="E30" s="117">
        <f t="shared" si="20"/>
        <v>160579</v>
      </c>
      <c r="F30" s="117">
        <f t="shared" si="20"/>
        <v>263836</v>
      </c>
      <c r="G30" s="117">
        <f t="shared" si="20"/>
        <v>327412</v>
      </c>
      <c r="H30" s="117">
        <f t="shared" si="20"/>
        <v>481849</v>
      </c>
      <c r="I30" s="117">
        <f t="shared" si="20"/>
        <v>749520</v>
      </c>
      <c r="J30" s="117">
        <f t="shared" si="20"/>
        <v>1347303</v>
      </c>
      <c r="K30" s="118">
        <f>I30/J30-1</f>
        <v>-0.44368861347447452</v>
      </c>
      <c r="L30" s="119">
        <f>H30/I30-1</f>
        <v>-0.35712322553100651</v>
      </c>
      <c r="M30" s="120">
        <f>G30/H30-1</f>
        <v>-0.32050912215237559</v>
      </c>
      <c r="N30" s="121">
        <f>F30/G30-1</f>
        <v>-0.19417736674281949</v>
      </c>
      <c r="P30" s="84">
        <f>C30/J30-1</f>
        <v>-0.94600101090845934</v>
      </c>
    </row>
    <row r="31" spans="2:30">
      <c r="B31" s="122" t="s">
        <v>91</v>
      </c>
      <c r="C31" s="123">
        <f t="shared" ref="C31:J31" si="21">SUM(C14:C17)</f>
        <v>0</v>
      </c>
      <c r="D31" s="123">
        <f t="shared" si="21"/>
        <v>83066</v>
      </c>
      <c r="E31" s="123">
        <f t="shared" si="21"/>
        <v>155091</v>
      </c>
      <c r="F31" s="123">
        <f t="shared" si="21"/>
        <v>237218</v>
      </c>
      <c r="G31" s="123">
        <f t="shared" si="21"/>
        <v>354140</v>
      </c>
      <c r="H31" s="123">
        <f t="shared" si="21"/>
        <v>553723</v>
      </c>
      <c r="I31" s="123">
        <f t="shared" si="21"/>
        <v>615539</v>
      </c>
      <c r="J31" s="123">
        <f t="shared" si="21"/>
        <v>1201723</v>
      </c>
      <c r="K31" s="124">
        <f>I31/J31-1</f>
        <v>-0.48778628685645531</v>
      </c>
      <c r="L31" s="125">
        <f>H31/I31-1</f>
        <v>-0.10042580567600101</v>
      </c>
      <c r="M31" s="126">
        <f>I31/J31-1</f>
        <v>-0.48778628685645531</v>
      </c>
      <c r="N31" s="127"/>
      <c r="P31" s="84">
        <f>D31/J31-1</f>
        <v>-0.93087758160574441</v>
      </c>
    </row>
    <row r="32" spans="2:30" ht="13.5" thickBot="1">
      <c r="B32" s="128" t="s">
        <v>92</v>
      </c>
      <c r="C32" s="129">
        <f t="shared" ref="C32:J32" si="22">SUM(C18:C21)</f>
        <v>0</v>
      </c>
      <c r="D32" s="129">
        <f t="shared" si="22"/>
        <v>64145</v>
      </c>
      <c r="E32" s="129">
        <f t="shared" si="22"/>
        <v>97460</v>
      </c>
      <c r="F32" s="129">
        <f t="shared" si="22"/>
        <v>142332</v>
      </c>
      <c r="G32" s="129">
        <f t="shared" si="22"/>
        <v>252937</v>
      </c>
      <c r="H32" s="129">
        <f t="shared" si="22"/>
        <v>444406</v>
      </c>
      <c r="I32" s="129">
        <f t="shared" si="22"/>
        <v>520936</v>
      </c>
      <c r="J32" s="129">
        <f t="shared" si="22"/>
        <v>891683</v>
      </c>
      <c r="K32" s="130">
        <f>I32/J32-1</f>
        <v>-0.41578341181787704</v>
      </c>
      <c r="L32" s="131">
        <f>H32/I32-1</f>
        <v>-0.14690864136861337</v>
      </c>
      <c r="M32" s="132">
        <f>I32/J32-1</f>
        <v>-0.41578341181787704</v>
      </c>
      <c r="N32" s="133"/>
    </row>
    <row r="33" spans="2:16" ht="13.5" thickBot="1"/>
    <row r="34" spans="2:16">
      <c r="B34" s="105" t="s">
        <v>69</v>
      </c>
      <c r="C34" s="106">
        <f t="shared" ref="C34:J34" si="23">SUM(C10:C11)</f>
        <v>35750</v>
      </c>
      <c r="D34" s="106">
        <f t="shared" si="23"/>
        <v>64257</v>
      </c>
      <c r="E34" s="106">
        <f t="shared" si="23"/>
        <v>74000</v>
      </c>
      <c r="F34" s="106">
        <f t="shared" si="23"/>
        <v>140151</v>
      </c>
      <c r="G34" s="106">
        <f t="shared" si="23"/>
        <v>182833</v>
      </c>
      <c r="H34" s="106">
        <f t="shared" si="23"/>
        <v>278394</v>
      </c>
      <c r="I34" s="106">
        <f t="shared" si="23"/>
        <v>416245</v>
      </c>
      <c r="J34" s="106">
        <f t="shared" si="23"/>
        <v>687816</v>
      </c>
      <c r="K34" s="107">
        <f>I34/J34-1</f>
        <v>-0.394830885004129</v>
      </c>
      <c r="L34" s="107">
        <f>H34/I34-1</f>
        <v>-0.33117755168230245</v>
      </c>
      <c r="M34" s="107">
        <f>G34/H34-1</f>
        <v>-0.34325811619503299</v>
      </c>
      <c r="N34" s="108">
        <f>F34/G34-1</f>
        <v>-0.23344800993256143</v>
      </c>
      <c r="P34" s="84">
        <f>D42/J42-1</f>
        <v>-0.91299169415532266</v>
      </c>
    </row>
    <row r="35" spans="2:16">
      <c r="B35" s="134" t="s">
        <v>163</v>
      </c>
      <c r="C35" s="110">
        <f t="shared" ref="C35:J35" si="24">SUM(C14:C15)</f>
        <v>0</v>
      </c>
      <c r="D35" s="110">
        <f t="shared" si="24"/>
        <v>46676</v>
      </c>
      <c r="E35" s="110">
        <f t="shared" si="24"/>
        <v>86873</v>
      </c>
      <c r="F35" s="110">
        <f t="shared" si="24"/>
        <v>114454</v>
      </c>
      <c r="G35" s="110">
        <f t="shared" si="24"/>
        <v>134469</v>
      </c>
      <c r="H35" s="110">
        <f t="shared" si="24"/>
        <v>292264</v>
      </c>
      <c r="I35" s="110">
        <f t="shared" si="24"/>
        <v>340053</v>
      </c>
      <c r="J35" s="110">
        <f t="shared" si="24"/>
        <v>642306</v>
      </c>
      <c r="K35" s="101">
        <f>I35/J35-1</f>
        <v>-0.47057477277185644</v>
      </c>
      <c r="L35" s="101">
        <f>H35/I35-1</f>
        <v>-0.14053397558615865</v>
      </c>
      <c r="M35" s="101">
        <f>I35/J35-1</f>
        <v>-0.47057477277185644</v>
      </c>
      <c r="N35" s="111">
        <f>F35/G35-1</f>
        <v>-0.14884471513880526</v>
      </c>
      <c r="P35" s="84">
        <f>E32/J32-1</f>
        <v>-0.89070106753184708</v>
      </c>
    </row>
    <row r="36" spans="2:16" ht="13.5" thickBot="1">
      <c r="B36" s="135" t="s">
        <v>19</v>
      </c>
      <c r="C36" s="113">
        <f t="shared" ref="C36:J36" si="25">SUM(C18:C20)</f>
        <v>0</v>
      </c>
      <c r="D36" s="113">
        <f t="shared" si="25"/>
        <v>45432</v>
      </c>
      <c r="E36" s="113">
        <f t="shared" si="25"/>
        <v>78426</v>
      </c>
      <c r="F36" s="113">
        <f t="shared" si="25"/>
        <v>115146</v>
      </c>
      <c r="G36" s="113">
        <f t="shared" si="25"/>
        <v>193835</v>
      </c>
      <c r="H36" s="113">
        <f t="shared" si="25"/>
        <v>317566</v>
      </c>
      <c r="I36" s="113">
        <f t="shared" si="25"/>
        <v>374882</v>
      </c>
      <c r="J36" s="113">
        <f t="shared" si="25"/>
        <v>727173</v>
      </c>
      <c r="K36" s="114">
        <f>I36/J36-1</f>
        <v>-0.48446655747669398</v>
      </c>
      <c r="L36" s="114">
        <f>H36/I36-1</f>
        <v>-0.15289077629760828</v>
      </c>
      <c r="M36" s="114">
        <f>I36/J36-1</f>
        <v>-0.48446655747669398</v>
      </c>
      <c r="N36" s="115">
        <f>F36/G36-1</f>
        <v>-0.40595867619366988</v>
      </c>
    </row>
    <row r="37" spans="2:16">
      <c r="B37" s="136" t="s">
        <v>165</v>
      </c>
      <c r="C37" s="137">
        <f t="shared" ref="C37:J37" si="26">SUM(C10:C15)</f>
        <v>72753</v>
      </c>
      <c r="D37" s="137">
        <f t="shared" si="26"/>
        <v>156544</v>
      </c>
      <c r="E37" s="137">
        <f t="shared" si="26"/>
        <v>247452</v>
      </c>
      <c r="F37" s="137">
        <f t="shared" si="26"/>
        <v>378290</v>
      </c>
      <c r="G37" s="137">
        <f t="shared" si="26"/>
        <v>461881</v>
      </c>
      <c r="H37" s="137">
        <f t="shared" si="26"/>
        <v>774113</v>
      </c>
      <c r="I37" s="137">
        <f t="shared" si="26"/>
        <v>1089573</v>
      </c>
      <c r="J37" s="137">
        <f t="shared" si="26"/>
        <v>1989609</v>
      </c>
    </row>
    <row r="38" spans="2:16">
      <c r="B38" s="136" t="s">
        <v>182</v>
      </c>
      <c r="C38" s="83">
        <f t="shared" ref="C38:J38" si="27">SUM(C10:C20)</f>
        <v>72753</v>
      </c>
      <c r="D38" s="83">
        <f t="shared" si="27"/>
        <v>238366</v>
      </c>
      <c r="E38" s="83">
        <f t="shared" si="27"/>
        <v>394096</v>
      </c>
      <c r="F38" s="83">
        <f t="shared" si="27"/>
        <v>616200</v>
      </c>
      <c r="G38" s="83">
        <f t="shared" si="27"/>
        <v>875387</v>
      </c>
      <c r="H38" s="83">
        <f t="shared" si="27"/>
        <v>1353138</v>
      </c>
      <c r="I38" s="83">
        <f t="shared" si="27"/>
        <v>1739941</v>
      </c>
      <c r="J38" s="83">
        <f t="shared" si="27"/>
        <v>3276199</v>
      </c>
    </row>
    <row r="39" spans="2:16">
      <c r="B39" s="136" t="s">
        <v>18</v>
      </c>
      <c r="C39" s="83">
        <f t="shared" ref="C39:J39" si="28">SUM(C18:C19)</f>
        <v>0</v>
      </c>
      <c r="D39" s="83">
        <f t="shared" si="28"/>
        <v>29001</v>
      </c>
      <c r="E39" s="83">
        <f t="shared" si="28"/>
        <v>57444</v>
      </c>
      <c r="F39" s="83">
        <f t="shared" si="28"/>
        <v>72019</v>
      </c>
      <c r="G39" s="83">
        <f t="shared" si="28"/>
        <v>140087</v>
      </c>
      <c r="H39" s="83">
        <f t="shared" si="28"/>
        <v>217755</v>
      </c>
      <c r="I39" s="83">
        <f t="shared" si="28"/>
        <v>285428</v>
      </c>
      <c r="J39" s="83">
        <f t="shared" si="28"/>
        <v>493328</v>
      </c>
      <c r="P39" s="84">
        <f>C34/J34-1</f>
        <v>-0.94802389011014576</v>
      </c>
    </row>
    <row r="40" spans="2:16">
      <c r="B40" s="136" t="s">
        <v>22</v>
      </c>
      <c r="C40" s="83">
        <f>SUM(C10:C19)</f>
        <v>72753</v>
      </c>
      <c r="D40" s="83">
        <f>SUM(D10:D19)</f>
        <v>221935</v>
      </c>
      <c r="E40" s="83">
        <f>SUM(E10:E19)</f>
        <v>373114</v>
      </c>
      <c r="F40" s="83">
        <f>SUM(F10:F19)</f>
        <v>573073</v>
      </c>
    </row>
    <row r="41" spans="2:16">
      <c r="B41" s="99" t="s">
        <v>19</v>
      </c>
      <c r="C41" s="83">
        <f t="shared" ref="C41:J41" si="29">SUM(C18:C20)</f>
        <v>0</v>
      </c>
      <c r="D41" s="83">
        <f t="shared" si="29"/>
        <v>45432</v>
      </c>
      <c r="E41" s="83">
        <f t="shared" si="29"/>
        <v>78426</v>
      </c>
      <c r="F41" s="83">
        <f t="shared" si="29"/>
        <v>115146</v>
      </c>
      <c r="G41" s="83">
        <f t="shared" si="29"/>
        <v>193835</v>
      </c>
      <c r="H41" s="83">
        <f t="shared" si="29"/>
        <v>317566</v>
      </c>
      <c r="I41" s="83">
        <f t="shared" si="29"/>
        <v>374882</v>
      </c>
      <c r="J41" s="83">
        <f t="shared" si="29"/>
        <v>727173</v>
      </c>
    </row>
    <row r="42" spans="2:16">
      <c r="B42" s="99" t="s">
        <v>151</v>
      </c>
      <c r="C42" s="83">
        <f t="shared" ref="C42:J42" si="30">SUM(C10:C12)</f>
        <v>51522</v>
      </c>
      <c r="D42" s="83">
        <f t="shared" si="30"/>
        <v>85910</v>
      </c>
      <c r="E42" s="83">
        <f t="shared" si="30"/>
        <v>113456</v>
      </c>
      <c r="F42" s="83">
        <f t="shared" si="30"/>
        <v>202082</v>
      </c>
      <c r="G42" s="83">
        <f t="shared" si="30"/>
        <v>266077</v>
      </c>
      <c r="H42" s="83">
        <f t="shared" si="30"/>
        <v>371794</v>
      </c>
      <c r="I42" s="83">
        <f t="shared" si="30"/>
        <v>586829</v>
      </c>
      <c r="J42" s="83">
        <f t="shared" si="30"/>
        <v>987377</v>
      </c>
    </row>
    <row r="43" spans="2:16">
      <c r="F43" s="2"/>
      <c r="G43" s="2" t="s">
        <v>100</v>
      </c>
    </row>
    <row r="44" spans="2:16">
      <c r="G44" s="58" t="s">
        <v>152</v>
      </c>
    </row>
    <row r="45" spans="2:16">
      <c r="G45" s="58" t="s">
        <v>153</v>
      </c>
    </row>
    <row r="46" spans="2:16">
      <c r="G46" s="58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8" customWidth="1"/>
    <col min="2" max="3" width="14.140625" style="58" customWidth="1"/>
    <col min="4" max="6" width="11.42578125" style="58"/>
    <col min="7" max="8" width="12.28515625" style="58" customWidth="1"/>
    <col min="9" max="9" width="12" style="58" customWidth="1"/>
    <col min="10" max="16" width="11.42578125" style="58"/>
    <col min="17" max="17" width="11" style="58" bestFit="1" customWidth="1"/>
    <col min="18" max="18" width="10.140625" style="58" bestFit="1" customWidth="1"/>
    <col min="19" max="19" width="8.28515625" style="58" bestFit="1" customWidth="1"/>
    <col min="20" max="20" width="8.28515625" style="58" customWidth="1"/>
    <col min="21" max="21" width="11" style="58" bestFit="1" customWidth="1"/>
    <col min="22" max="22" width="6.85546875" style="58" bestFit="1" customWidth="1"/>
    <col min="23" max="23" width="11" style="58" bestFit="1" customWidth="1"/>
    <col min="24" max="24" width="8.42578125" style="58" customWidth="1"/>
    <col min="25" max="25" width="11.42578125" style="58"/>
    <col min="26" max="26" width="13.7109375" style="58" customWidth="1"/>
    <col min="27" max="16384" width="11.42578125" style="58"/>
  </cols>
  <sheetData>
    <row r="1" spans="1:30">
      <c r="A1" s="469" t="s">
        <v>52</v>
      </c>
      <c r="B1" s="470"/>
      <c r="C1" s="57"/>
      <c r="D1" s="57"/>
      <c r="E1" s="57"/>
      <c r="F1" s="57"/>
    </row>
    <row r="2" spans="1:30">
      <c r="A2" s="471" t="s">
        <v>53</v>
      </c>
      <c r="B2" s="470"/>
      <c r="C2" s="57"/>
      <c r="D2" s="57"/>
      <c r="E2" s="57"/>
      <c r="F2" s="57"/>
    </row>
    <row r="3" spans="1:30">
      <c r="A3" s="57"/>
      <c r="B3" s="57"/>
      <c r="C3" s="57"/>
      <c r="D3" s="57"/>
      <c r="E3" s="57"/>
      <c r="F3" s="57"/>
      <c r="S3" s="59"/>
    </row>
    <row r="4" spans="1:30">
      <c r="A4" s="60" t="s">
        <v>54</v>
      </c>
      <c r="B4" s="57"/>
      <c r="C4" s="57"/>
      <c r="D4" s="57"/>
      <c r="E4" s="57"/>
      <c r="F4" s="57"/>
    </row>
    <row r="5" spans="1:30">
      <c r="A5" s="61" t="s">
        <v>55</v>
      </c>
      <c r="B5" s="57"/>
      <c r="C5" s="57"/>
      <c r="D5" s="57"/>
      <c r="E5" s="57"/>
      <c r="F5" s="57"/>
    </row>
    <row r="6" spans="1:30">
      <c r="A6" s="57" t="s">
        <v>56</v>
      </c>
      <c r="B6" s="57"/>
      <c r="C6" s="57"/>
      <c r="D6" s="57"/>
      <c r="E6" s="57"/>
      <c r="F6" s="57"/>
    </row>
    <row r="7" spans="1:30" ht="13.5" thickBot="1">
      <c r="A7" s="138" t="s">
        <v>213</v>
      </c>
      <c r="B7" s="63"/>
      <c r="C7" s="63"/>
      <c r="D7" s="63"/>
      <c r="E7" s="63"/>
      <c r="F7" s="63"/>
      <c r="G7" s="63"/>
    </row>
    <row r="8" spans="1:30" ht="13.5" thickBot="1">
      <c r="A8" s="139"/>
      <c r="B8" s="139"/>
      <c r="C8" s="139"/>
      <c r="D8" s="140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51"/>
      <c r="Q8" s="151"/>
      <c r="R8" s="151"/>
      <c r="S8" s="151"/>
    </row>
    <row r="9" spans="1:30" ht="26.25" thickBot="1">
      <c r="B9" s="141"/>
      <c r="C9" s="142">
        <v>2014</v>
      </c>
      <c r="D9" s="143">
        <v>2013</v>
      </c>
      <c r="E9" s="143">
        <v>2012</v>
      </c>
      <c r="F9" s="144">
        <v>2011</v>
      </c>
      <c r="G9" s="144">
        <v>2010</v>
      </c>
      <c r="H9" s="144">
        <v>2009</v>
      </c>
      <c r="I9" s="144">
        <v>2008</v>
      </c>
      <c r="J9" s="145">
        <v>2007</v>
      </c>
      <c r="K9" s="146" t="s">
        <v>1</v>
      </c>
      <c r="L9" s="147" t="s">
        <v>2</v>
      </c>
      <c r="M9" s="147" t="s">
        <v>155</v>
      </c>
      <c r="N9" s="148" t="s">
        <v>164</v>
      </c>
      <c r="Q9" s="58">
        <v>2009</v>
      </c>
      <c r="R9" s="58">
        <v>2008</v>
      </c>
      <c r="S9" s="58" t="s">
        <v>150</v>
      </c>
      <c r="U9" s="58">
        <v>2010</v>
      </c>
      <c r="W9" s="58">
        <v>2011</v>
      </c>
      <c r="Y9" s="58">
        <v>2012</v>
      </c>
      <c r="AA9" s="58">
        <v>2013</v>
      </c>
      <c r="AC9" s="58">
        <v>2014</v>
      </c>
    </row>
    <row r="10" spans="1:30">
      <c r="B10" s="78" t="s">
        <v>3</v>
      </c>
      <c r="C10" s="149">
        <v>41893</v>
      </c>
      <c r="D10" s="149">
        <v>70941</v>
      </c>
      <c r="E10" s="149">
        <v>101931</v>
      </c>
      <c r="F10" s="149">
        <v>136790</v>
      </c>
      <c r="G10" s="149">
        <v>220869</v>
      </c>
      <c r="H10" s="149">
        <v>166190</v>
      </c>
      <c r="I10" s="149">
        <v>478820</v>
      </c>
      <c r="J10" s="149">
        <v>742369</v>
      </c>
      <c r="K10" s="80">
        <f t="shared" ref="K10:K22" si="0">I10/J10-1</f>
        <v>-0.35501078304724465</v>
      </c>
      <c r="L10" s="81">
        <f t="shared" ref="L10:L22" si="1">H10/I10-1</f>
        <v>-0.65291758907313813</v>
      </c>
      <c r="M10" s="81">
        <f t="shared" ref="M10:M22" si="2">G10/H10-1</f>
        <v>0.32901498285095365</v>
      </c>
      <c r="N10" s="82">
        <f t="shared" ref="N10:N21" si="3">F10/G10-1</f>
        <v>-0.38067361196003058</v>
      </c>
      <c r="P10" s="58" t="s">
        <v>3</v>
      </c>
      <c r="Q10" s="83">
        <f>H10</f>
        <v>166190</v>
      </c>
      <c r="R10" s="83">
        <f>I10</f>
        <v>478820</v>
      </c>
      <c r="S10" s="84">
        <f t="shared" ref="S10:S21" si="4">Q10/R10-1</f>
        <v>-0.65291758907313813</v>
      </c>
      <c r="U10" s="83">
        <f>G10</f>
        <v>220869</v>
      </c>
      <c r="V10" s="84">
        <f t="shared" ref="V10:V21" si="5">U10/Q10-1</f>
        <v>0.32901498285095365</v>
      </c>
      <c r="W10" s="83">
        <f>F10</f>
        <v>136790</v>
      </c>
      <c r="X10" s="84">
        <f t="shared" ref="X10:X21" si="6">W10/U10-1</f>
        <v>-0.38067361196003058</v>
      </c>
      <c r="Y10" s="83">
        <f>E10</f>
        <v>101931</v>
      </c>
      <c r="Z10" s="84">
        <f t="shared" ref="Z10:Z21" si="7">Y10/W10-1</f>
        <v>-0.25483587981577605</v>
      </c>
      <c r="AA10" s="83">
        <f>D10</f>
        <v>70941</v>
      </c>
      <c r="AB10" s="84">
        <f t="shared" ref="AB10:AB21" si="8">AA10/Y10-1</f>
        <v>-0.30402919622097302</v>
      </c>
      <c r="AC10" s="83">
        <f>C10</f>
        <v>41893</v>
      </c>
      <c r="AD10" s="84">
        <f t="shared" ref="AD10:AD21" si="9">AC10/AA10-1</f>
        <v>-0.40946702189143092</v>
      </c>
    </row>
    <row r="11" spans="1:30">
      <c r="B11" s="85" t="s">
        <v>4</v>
      </c>
      <c r="C11" s="149">
        <v>35950</v>
      </c>
      <c r="D11" s="149">
        <v>87411</v>
      </c>
      <c r="E11" s="149">
        <v>80431</v>
      </c>
      <c r="F11" s="149">
        <v>132994</v>
      </c>
      <c r="G11" s="149">
        <v>187284</v>
      </c>
      <c r="H11" s="149">
        <v>196118</v>
      </c>
      <c r="I11" s="149">
        <v>400914</v>
      </c>
      <c r="J11" s="149">
        <v>720450</v>
      </c>
      <c r="K11" s="86">
        <f t="shared" si="0"/>
        <v>-0.44352279825109309</v>
      </c>
      <c r="L11" s="87">
        <f t="shared" si="1"/>
        <v>-0.51082276997061715</v>
      </c>
      <c r="M11" s="87">
        <f t="shared" si="2"/>
        <v>-4.5044310058230286E-2</v>
      </c>
      <c r="N11" s="88">
        <f t="shared" si="3"/>
        <v>-0.28988060912838254</v>
      </c>
      <c r="O11" s="84"/>
      <c r="P11" s="84" t="s">
        <v>4</v>
      </c>
      <c r="Q11" s="83">
        <f t="shared" ref="Q11:R21" si="10">Q10+H11</f>
        <v>362308</v>
      </c>
      <c r="R11" s="83">
        <f t="shared" si="10"/>
        <v>879734</v>
      </c>
      <c r="S11" s="84">
        <f t="shared" si="4"/>
        <v>-0.58816187620348881</v>
      </c>
      <c r="U11" s="83">
        <f t="shared" ref="U11:U21" si="11">G11+U10</f>
        <v>408153</v>
      </c>
      <c r="V11" s="84">
        <f t="shared" si="5"/>
        <v>0.1265359859566999</v>
      </c>
      <c r="W11" s="83">
        <f t="shared" ref="W11:W21" si="12">F11+W10</f>
        <v>269784</v>
      </c>
      <c r="X11" s="84">
        <f t="shared" si="6"/>
        <v>-0.33901257616629055</v>
      </c>
      <c r="Y11" s="83">
        <f t="shared" ref="Y11:Y21" si="13">E11+Y10</f>
        <v>182362</v>
      </c>
      <c r="Z11" s="84">
        <f t="shared" si="7"/>
        <v>-0.32404442072176265</v>
      </c>
      <c r="AA11" s="83">
        <f t="shared" ref="AA11:AA21" si="14">D11+AA10</f>
        <v>158352</v>
      </c>
      <c r="AB11" s="84">
        <f t="shared" si="8"/>
        <v>-0.13166120134677184</v>
      </c>
      <c r="AC11" s="83">
        <f t="shared" ref="AC11:AC21" si="15">C11+AC10</f>
        <v>77843</v>
      </c>
      <c r="AD11" s="84">
        <f t="shared" si="9"/>
        <v>-0.50841795493583919</v>
      </c>
    </row>
    <row r="12" spans="1:30">
      <c r="B12" s="85" t="s">
        <v>5</v>
      </c>
      <c r="C12" s="149">
        <v>34625</v>
      </c>
      <c r="D12" s="149">
        <v>85484</v>
      </c>
      <c r="E12" s="149">
        <v>96047</v>
      </c>
      <c r="F12" s="149">
        <v>119482</v>
      </c>
      <c r="G12" s="149">
        <v>255180</v>
      </c>
      <c r="H12" s="149">
        <v>207078</v>
      </c>
      <c r="I12" s="149">
        <v>270597</v>
      </c>
      <c r="J12" s="149">
        <v>745303</v>
      </c>
      <c r="K12" s="86">
        <f t="shared" si="0"/>
        <v>-0.63693021495955338</v>
      </c>
      <c r="L12" s="87">
        <f t="shared" si="1"/>
        <v>-0.23473652701249459</v>
      </c>
      <c r="M12" s="87">
        <f t="shared" si="2"/>
        <v>0.23228928229942336</v>
      </c>
      <c r="N12" s="88">
        <f t="shared" si="3"/>
        <v>-0.53177364997256837</v>
      </c>
      <c r="P12" s="58" t="s">
        <v>5</v>
      </c>
      <c r="Q12" s="83">
        <f t="shared" si="10"/>
        <v>569386</v>
      </c>
      <c r="R12" s="83">
        <f t="shared" si="10"/>
        <v>1150331</v>
      </c>
      <c r="S12" s="84">
        <f t="shared" si="4"/>
        <v>-0.50502420607633802</v>
      </c>
      <c r="U12" s="83">
        <f t="shared" si="11"/>
        <v>663333</v>
      </c>
      <c r="V12" s="84">
        <f t="shared" si="5"/>
        <v>0.16499703189049253</v>
      </c>
      <c r="W12" s="83">
        <f t="shared" si="12"/>
        <v>389266</v>
      </c>
      <c r="X12" s="84">
        <f t="shared" si="6"/>
        <v>-0.41316653927966795</v>
      </c>
      <c r="Y12" s="83">
        <f t="shared" si="13"/>
        <v>278409</v>
      </c>
      <c r="Z12" s="84">
        <f t="shared" si="7"/>
        <v>-0.28478469735348066</v>
      </c>
      <c r="AA12" s="83">
        <f t="shared" si="14"/>
        <v>243836</v>
      </c>
      <c r="AB12" s="84">
        <f t="shared" si="8"/>
        <v>-0.12418061197734265</v>
      </c>
      <c r="AC12" s="83">
        <f t="shared" si="15"/>
        <v>112468</v>
      </c>
      <c r="AD12" s="84">
        <f t="shared" si="9"/>
        <v>-0.53875555701373057</v>
      </c>
    </row>
    <row r="13" spans="1:30">
      <c r="B13" s="85" t="s">
        <v>6</v>
      </c>
      <c r="C13" s="149">
        <v>50806</v>
      </c>
      <c r="D13" s="149">
        <v>47673</v>
      </c>
      <c r="E13" s="149">
        <v>70465</v>
      </c>
      <c r="F13" s="149">
        <v>106606</v>
      </c>
      <c r="G13" s="149">
        <v>216110</v>
      </c>
      <c r="H13" s="149">
        <v>147261</v>
      </c>
      <c r="I13" s="149">
        <v>346058</v>
      </c>
      <c r="J13" s="149">
        <v>598725</v>
      </c>
      <c r="K13" s="86">
        <f t="shared" si="0"/>
        <v>-0.42200843459017079</v>
      </c>
      <c r="L13" s="87">
        <f t="shared" si="1"/>
        <v>-0.57446150645267557</v>
      </c>
      <c r="M13" s="87">
        <f t="shared" si="2"/>
        <v>0.46753043915225345</v>
      </c>
      <c r="N13" s="88">
        <f t="shared" si="3"/>
        <v>-0.50670491879135626</v>
      </c>
      <c r="P13" s="58" t="s">
        <v>6</v>
      </c>
      <c r="Q13" s="83">
        <f t="shared" si="10"/>
        <v>716647</v>
      </c>
      <c r="R13" s="83">
        <f t="shared" si="10"/>
        <v>1496389</v>
      </c>
      <c r="S13" s="84">
        <f t="shared" si="4"/>
        <v>-0.52108241907685771</v>
      </c>
      <c r="U13" s="83">
        <f t="shared" si="11"/>
        <v>879443</v>
      </c>
      <c r="V13" s="84">
        <f t="shared" si="5"/>
        <v>0.22716344308983372</v>
      </c>
      <c r="W13" s="83">
        <f t="shared" si="12"/>
        <v>495872</v>
      </c>
      <c r="X13" s="84">
        <f t="shared" si="6"/>
        <v>-0.43615220088169449</v>
      </c>
      <c r="Y13" s="83">
        <f t="shared" si="13"/>
        <v>348874</v>
      </c>
      <c r="Z13" s="84">
        <f t="shared" si="7"/>
        <v>-0.29644343701600417</v>
      </c>
      <c r="AA13" s="83">
        <f t="shared" si="14"/>
        <v>291509</v>
      </c>
      <c r="AB13" s="84">
        <f t="shared" si="8"/>
        <v>-0.16442899155569057</v>
      </c>
      <c r="AC13" s="83">
        <f t="shared" si="15"/>
        <v>163274</v>
      </c>
      <c r="AD13" s="84">
        <f t="shared" si="9"/>
        <v>-0.43990065486828878</v>
      </c>
    </row>
    <row r="14" spans="1:30" ht="13.5" thickBot="1">
      <c r="B14" s="85" t="s">
        <v>7</v>
      </c>
      <c r="C14" s="89"/>
      <c r="D14" s="149">
        <v>48340</v>
      </c>
      <c r="E14" s="149">
        <v>95231</v>
      </c>
      <c r="F14" s="149">
        <v>107107</v>
      </c>
      <c r="G14" s="149">
        <v>248377</v>
      </c>
      <c r="H14" s="149">
        <v>190409</v>
      </c>
      <c r="I14" s="149">
        <v>267365</v>
      </c>
      <c r="J14" s="149">
        <v>671878</v>
      </c>
      <c r="K14" s="86">
        <f t="shared" si="0"/>
        <v>-0.60206317218304517</v>
      </c>
      <c r="L14" s="87">
        <f t="shared" si="1"/>
        <v>-0.28783124193518228</v>
      </c>
      <c r="M14" s="87">
        <f t="shared" si="2"/>
        <v>0.30443939099517348</v>
      </c>
      <c r="N14" s="88">
        <f t="shared" si="3"/>
        <v>-0.56877247088095917</v>
      </c>
      <c r="P14" s="58" t="s">
        <v>7</v>
      </c>
      <c r="Q14" s="83">
        <f t="shared" si="10"/>
        <v>907056</v>
      </c>
      <c r="R14" s="83">
        <f t="shared" si="10"/>
        <v>1763754</v>
      </c>
      <c r="S14" s="84">
        <f t="shared" si="4"/>
        <v>-0.48572419963328217</v>
      </c>
      <c r="U14" s="83">
        <f t="shared" si="11"/>
        <v>1127820</v>
      </c>
      <c r="V14" s="84">
        <f t="shared" si="5"/>
        <v>0.24338519341694442</v>
      </c>
      <c r="W14" s="83">
        <f t="shared" si="12"/>
        <v>602979</v>
      </c>
      <c r="X14" s="84">
        <f t="shared" si="6"/>
        <v>-0.46535883385646648</v>
      </c>
      <c r="Y14" s="83">
        <f t="shared" si="13"/>
        <v>444105</v>
      </c>
      <c r="Z14" s="84">
        <f t="shared" si="7"/>
        <v>-0.26348181279945071</v>
      </c>
      <c r="AA14" s="83">
        <f t="shared" si="14"/>
        <v>339849</v>
      </c>
      <c r="AB14" s="84">
        <f t="shared" si="8"/>
        <v>-0.23475529435606446</v>
      </c>
      <c r="AC14" s="83">
        <f t="shared" si="15"/>
        <v>163274</v>
      </c>
      <c r="AD14" s="84">
        <f t="shared" si="9"/>
        <v>-0.51956898504924243</v>
      </c>
    </row>
    <row r="15" spans="1:30" ht="13.5" thickBot="1">
      <c r="B15" s="85" t="s">
        <v>8</v>
      </c>
      <c r="C15" s="89"/>
      <c r="D15" s="149">
        <v>48542</v>
      </c>
      <c r="E15" s="149">
        <v>71282</v>
      </c>
      <c r="F15" s="149">
        <v>80035</v>
      </c>
      <c r="G15" s="149">
        <v>158745</v>
      </c>
      <c r="H15" s="149">
        <v>244189</v>
      </c>
      <c r="I15" s="149">
        <v>234879</v>
      </c>
      <c r="J15" s="150">
        <v>648683</v>
      </c>
      <c r="K15" s="86">
        <f t="shared" si="0"/>
        <v>-0.63791405046841065</v>
      </c>
      <c r="L15" s="87">
        <f t="shared" si="1"/>
        <v>3.9637430336471047E-2</v>
      </c>
      <c r="M15" s="87">
        <f t="shared" si="2"/>
        <v>-0.34990929157333051</v>
      </c>
      <c r="N15" s="88">
        <f t="shared" si="3"/>
        <v>-0.49582664020914047</v>
      </c>
      <c r="P15" s="58" t="s">
        <v>8</v>
      </c>
      <c r="Q15" s="83">
        <f t="shared" si="10"/>
        <v>1151245</v>
      </c>
      <c r="R15" s="83">
        <f t="shared" si="10"/>
        <v>1998633</v>
      </c>
      <c r="S15" s="84">
        <f t="shared" si="4"/>
        <v>-0.42398379292246247</v>
      </c>
      <c r="U15" s="83">
        <f t="shared" si="11"/>
        <v>1286565</v>
      </c>
      <c r="V15" s="84">
        <f t="shared" si="5"/>
        <v>0.11754231288735228</v>
      </c>
      <c r="W15" s="83">
        <f t="shared" si="12"/>
        <v>683014</v>
      </c>
      <c r="X15" s="84">
        <f t="shared" si="6"/>
        <v>-0.46911815570919468</v>
      </c>
      <c r="Y15" s="83">
        <f t="shared" si="13"/>
        <v>515387</v>
      </c>
      <c r="Z15" s="84">
        <f t="shared" si="7"/>
        <v>-0.24542249500010249</v>
      </c>
      <c r="AA15" s="83">
        <f t="shared" si="14"/>
        <v>388391</v>
      </c>
      <c r="AB15" s="84">
        <f t="shared" si="8"/>
        <v>-0.24640900915234576</v>
      </c>
      <c r="AC15" s="83">
        <f t="shared" si="15"/>
        <v>163274</v>
      </c>
      <c r="AD15" s="84">
        <f t="shared" si="9"/>
        <v>-0.57961435769623915</v>
      </c>
    </row>
    <row r="16" spans="1:30">
      <c r="B16" s="85" t="s">
        <v>9</v>
      </c>
      <c r="C16" s="90"/>
      <c r="D16" s="149">
        <v>49197</v>
      </c>
      <c r="E16" s="149">
        <v>59342</v>
      </c>
      <c r="F16" s="149">
        <v>103798</v>
      </c>
      <c r="G16" s="149">
        <v>172556</v>
      </c>
      <c r="H16" s="149">
        <v>195805</v>
      </c>
      <c r="I16" s="149">
        <v>244436</v>
      </c>
      <c r="J16" s="149">
        <v>512872</v>
      </c>
      <c r="K16" s="86">
        <f t="shared" si="0"/>
        <v>-0.52339765087585199</v>
      </c>
      <c r="L16" s="87">
        <f t="shared" si="1"/>
        <v>-0.19895187288288141</v>
      </c>
      <c r="M16" s="87">
        <f t="shared" si="2"/>
        <v>-0.11873547662214956</v>
      </c>
      <c r="N16" s="88">
        <f t="shared" si="3"/>
        <v>-0.39846774380490968</v>
      </c>
      <c r="P16" s="58" t="s">
        <v>9</v>
      </c>
      <c r="Q16" s="83">
        <f t="shared" si="10"/>
        <v>1347050</v>
      </c>
      <c r="R16" s="83">
        <f t="shared" si="10"/>
        <v>2243069</v>
      </c>
      <c r="S16" s="84">
        <f t="shared" si="4"/>
        <v>-0.39946118465370439</v>
      </c>
      <c r="U16" s="83">
        <f t="shared" si="11"/>
        <v>1459121</v>
      </c>
      <c r="V16" s="84">
        <f t="shared" si="5"/>
        <v>8.31973571879292E-2</v>
      </c>
      <c r="W16" s="83">
        <f t="shared" si="12"/>
        <v>786812</v>
      </c>
      <c r="X16" s="84">
        <f t="shared" si="6"/>
        <v>-0.46076302102430167</v>
      </c>
      <c r="Y16" s="83">
        <f t="shared" si="13"/>
        <v>574729</v>
      </c>
      <c r="Z16" s="84">
        <f t="shared" si="7"/>
        <v>-0.26954723618856857</v>
      </c>
      <c r="AA16" s="83">
        <f t="shared" si="14"/>
        <v>437588</v>
      </c>
      <c r="AB16" s="84">
        <f t="shared" si="8"/>
        <v>-0.23861854891609779</v>
      </c>
      <c r="AC16" s="83">
        <f t="shared" si="15"/>
        <v>163274</v>
      </c>
      <c r="AD16" s="84">
        <f t="shared" si="9"/>
        <v>-0.62687733667285217</v>
      </c>
    </row>
    <row r="17" spans="2:30">
      <c r="B17" s="85" t="s">
        <v>10</v>
      </c>
      <c r="C17" s="89"/>
      <c r="D17" s="149">
        <v>28833</v>
      </c>
      <c r="E17" s="149">
        <v>136043</v>
      </c>
      <c r="F17" s="149">
        <v>119859</v>
      </c>
      <c r="G17" s="149">
        <v>189858</v>
      </c>
      <c r="H17" s="149">
        <v>190293</v>
      </c>
      <c r="I17" s="149">
        <v>216081</v>
      </c>
      <c r="J17" s="149">
        <v>636865</v>
      </c>
      <c r="K17" s="86">
        <f t="shared" si="0"/>
        <v>-0.66071145376178619</v>
      </c>
      <c r="L17" s="87">
        <f t="shared" si="1"/>
        <v>-0.11934413483832451</v>
      </c>
      <c r="M17" s="87">
        <f t="shared" si="2"/>
        <v>-2.2859485109804067E-3</v>
      </c>
      <c r="N17" s="88">
        <f t="shared" si="3"/>
        <v>-0.36869133773662421</v>
      </c>
      <c r="P17" s="58" t="s">
        <v>10</v>
      </c>
      <c r="Q17" s="83">
        <f t="shared" si="10"/>
        <v>1537343</v>
      </c>
      <c r="R17" s="83">
        <f t="shared" si="10"/>
        <v>2459150</v>
      </c>
      <c r="S17" s="84">
        <f t="shared" si="4"/>
        <v>-0.37484781326881245</v>
      </c>
      <c r="U17" s="83">
        <f t="shared" si="11"/>
        <v>1648979</v>
      </c>
      <c r="V17" s="84">
        <f t="shared" si="5"/>
        <v>7.2616195605014644E-2</v>
      </c>
      <c r="W17" s="83">
        <f t="shared" si="12"/>
        <v>906671</v>
      </c>
      <c r="X17" s="84">
        <f t="shared" si="6"/>
        <v>-0.45016219127108348</v>
      </c>
      <c r="Y17" s="83">
        <f t="shared" si="13"/>
        <v>710772</v>
      </c>
      <c r="Z17" s="84">
        <f t="shared" si="7"/>
        <v>-0.21606404087039288</v>
      </c>
      <c r="AA17" s="83">
        <f t="shared" si="14"/>
        <v>466421</v>
      </c>
      <c r="AB17" s="84">
        <f t="shared" si="8"/>
        <v>-0.34378253504640022</v>
      </c>
      <c r="AC17" s="83">
        <f t="shared" si="15"/>
        <v>163274</v>
      </c>
      <c r="AD17" s="84">
        <f t="shared" si="9"/>
        <v>-0.6499428627784769</v>
      </c>
    </row>
    <row r="18" spans="2:30">
      <c r="B18" s="85" t="s">
        <v>11</v>
      </c>
      <c r="C18" s="89"/>
      <c r="D18" s="149">
        <v>39035</v>
      </c>
      <c r="E18" s="149">
        <v>102628</v>
      </c>
      <c r="F18" s="149">
        <v>94743</v>
      </c>
      <c r="G18" s="149">
        <v>119313</v>
      </c>
      <c r="H18" s="149">
        <v>189932</v>
      </c>
      <c r="I18" s="149">
        <v>183481</v>
      </c>
      <c r="J18" s="149">
        <v>479142</v>
      </c>
      <c r="K18" s="86">
        <f t="shared" si="0"/>
        <v>-0.61706341752549343</v>
      </c>
      <c r="L18" s="87">
        <f t="shared" si="1"/>
        <v>3.515895378813072E-2</v>
      </c>
      <c r="M18" s="87">
        <f t="shared" si="2"/>
        <v>-0.37181201693237576</v>
      </c>
      <c r="N18" s="88">
        <f t="shared" si="3"/>
        <v>-0.20592894319981891</v>
      </c>
      <c r="P18" s="58" t="s">
        <v>11</v>
      </c>
      <c r="Q18" s="83">
        <f t="shared" si="10"/>
        <v>1727275</v>
      </c>
      <c r="R18" s="83">
        <f t="shared" si="10"/>
        <v>2642631</v>
      </c>
      <c r="S18" s="84">
        <f t="shared" si="4"/>
        <v>-0.34638055786070776</v>
      </c>
      <c r="U18" s="83">
        <f t="shared" si="11"/>
        <v>1768292</v>
      </c>
      <c r="V18" s="84">
        <f t="shared" si="5"/>
        <v>2.3746652964930393E-2</v>
      </c>
      <c r="W18" s="83">
        <f t="shared" si="12"/>
        <v>1001414</v>
      </c>
      <c r="X18" s="84">
        <f t="shared" si="6"/>
        <v>-0.4336828985258091</v>
      </c>
      <c r="Y18" s="83">
        <f t="shared" si="13"/>
        <v>813400</v>
      </c>
      <c r="Z18" s="84">
        <f t="shared" si="7"/>
        <v>-0.18774852358764704</v>
      </c>
      <c r="AA18" s="83">
        <f t="shared" si="14"/>
        <v>505456</v>
      </c>
      <c r="AB18" s="84">
        <f t="shared" si="8"/>
        <v>-0.3785886402753873</v>
      </c>
      <c r="AC18" s="83">
        <f t="shared" si="15"/>
        <v>163274</v>
      </c>
      <c r="AD18" s="84">
        <f t="shared" si="9"/>
        <v>-0.67697682884365795</v>
      </c>
    </row>
    <row r="19" spans="2:30">
      <c r="B19" s="85" t="s">
        <v>12</v>
      </c>
      <c r="C19" s="89"/>
      <c r="D19" s="149">
        <v>39664</v>
      </c>
      <c r="E19" s="149">
        <v>101946</v>
      </c>
      <c r="F19" s="149">
        <v>87402</v>
      </c>
      <c r="G19" s="149">
        <v>116256</v>
      </c>
      <c r="H19" s="149">
        <v>143904</v>
      </c>
      <c r="I19" s="149">
        <v>228444</v>
      </c>
      <c r="J19" s="149">
        <v>474941</v>
      </c>
      <c r="K19" s="86">
        <f t="shared" si="0"/>
        <v>-0.51900551858020261</v>
      </c>
      <c r="L19" s="87">
        <f t="shared" si="1"/>
        <v>-0.3700688133634501</v>
      </c>
      <c r="M19" s="87">
        <f t="shared" si="2"/>
        <v>-0.19212808539026016</v>
      </c>
      <c r="N19" s="88">
        <f t="shared" si="3"/>
        <v>-0.24819364161849711</v>
      </c>
      <c r="P19" s="58" t="s">
        <v>12</v>
      </c>
      <c r="Q19" s="83">
        <f t="shared" si="10"/>
        <v>1871179</v>
      </c>
      <c r="R19" s="83">
        <f t="shared" si="10"/>
        <v>2871075</v>
      </c>
      <c r="S19" s="84">
        <f t="shared" si="4"/>
        <v>-0.34826537098473564</v>
      </c>
      <c r="U19" s="83">
        <f t="shared" si="11"/>
        <v>1884548</v>
      </c>
      <c r="V19" s="84">
        <f t="shared" si="5"/>
        <v>7.1446932655827577E-3</v>
      </c>
      <c r="W19" s="91">
        <f t="shared" si="12"/>
        <v>1088816</v>
      </c>
      <c r="X19" s="92">
        <f t="shared" si="6"/>
        <v>-0.42224024010001338</v>
      </c>
      <c r="Y19" s="83">
        <f t="shared" si="13"/>
        <v>915346</v>
      </c>
      <c r="Z19" s="93">
        <f t="shared" si="7"/>
        <v>-0.15931984834903234</v>
      </c>
      <c r="AA19" s="83">
        <f t="shared" si="14"/>
        <v>545120</v>
      </c>
      <c r="AB19" s="92">
        <f t="shared" si="8"/>
        <v>-0.4044656337603485</v>
      </c>
      <c r="AC19" s="83">
        <f t="shared" si="15"/>
        <v>163274</v>
      </c>
      <c r="AD19" s="92">
        <f t="shared" si="9"/>
        <v>-0.70048062811857936</v>
      </c>
    </row>
    <row r="20" spans="2:30">
      <c r="B20" s="85" t="s">
        <v>13</v>
      </c>
      <c r="C20" s="89"/>
      <c r="D20" s="149">
        <v>46592</v>
      </c>
      <c r="E20" s="149">
        <v>69067</v>
      </c>
      <c r="F20" s="149">
        <v>98595</v>
      </c>
      <c r="G20" s="149">
        <v>134140</v>
      </c>
      <c r="H20" s="149">
        <v>153653</v>
      </c>
      <c r="I20" s="149">
        <v>167556</v>
      </c>
      <c r="J20" s="149">
        <v>475156</v>
      </c>
      <c r="K20" s="86">
        <f t="shared" si="0"/>
        <v>-0.64736633863404869</v>
      </c>
      <c r="L20" s="87">
        <f t="shared" si="1"/>
        <v>-8.2975244097495793E-2</v>
      </c>
      <c r="M20" s="87">
        <f t="shared" si="2"/>
        <v>-0.12699394089279092</v>
      </c>
      <c r="N20" s="88">
        <f t="shared" si="3"/>
        <v>-0.2649843447144774</v>
      </c>
      <c r="P20" s="58" t="s">
        <v>13</v>
      </c>
      <c r="Q20" s="83">
        <f t="shared" si="10"/>
        <v>2024832</v>
      </c>
      <c r="R20" s="83">
        <f t="shared" si="10"/>
        <v>3038631</v>
      </c>
      <c r="S20" s="84">
        <f t="shared" si="4"/>
        <v>-0.33363675944858062</v>
      </c>
      <c r="U20" s="83">
        <f t="shared" si="11"/>
        <v>2018688</v>
      </c>
      <c r="V20" s="84">
        <f t="shared" si="5"/>
        <v>-3.0343258107339288E-3</v>
      </c>
      <c r="W20" s="91">
        <f t="shared" si="12"/>
        <v>1187411</v>
      </c>
      <c r="X20" s="92">
        <f t="shared" si="6"/>
        <v>-0.41179072744277467</v>
      </c>
      <c r="Y20" s="83">
        <f t="shared" si="13"/>
        <v>984413</v>
      </c>
      <c r="Z20" s="93">
        <f t="shared" si="7"/>
        <v>-0.17095849709999322</v>
      </c>
      <c r="AA20" s="83">
        <f t="shared" si="14"/>
        <v>591712</v>
      </c>
      <c r="AB20" s="92">
        <f t="shared" si="8"/>
        <v>-0.39891894966848263</v>
      </c>
      <c r="AC20" s="83">
        <f t="shared" si="15"/>
        <v>163274</v>
      </c>
      <c r="AD20" s="92">
        <f t="shared" si="9"/>
        <v>-0.72406508571737604</v>
      </c>
    </row>
    <row r="21" spans="2:30" ht="13.5" thickBot="1">
      <c r="B21" s="94" t="s">
        <v>14</v>
      </c>
      <c r="C21" s="95"/>
      <c r="D21" s="149">
        <v>26800</v>
      </c>
      <c r="E21" s="149">
        <v>34538</v>
      </c>
      <c r="F21" s="149">
        <v>60135</v>
      </c>
      <c r="G21" s="149">
        <v>115887</v>
      </c>
      <c r="H21" s="149">
        <v>162318</v>
      </c>
      <c r="I21" s="149">
        <v>125536</v>
      </c>
      <c r="J21" s="149">
        <v>380149</v>
      </c>
      <c r="K21" s="96">
        <f t="shared" si="0"/>
        <v>-0.6697715895609353</v>
      </c>
      <c r="L21" s="97">
        <f t="shared" si="1"/>
        <v>0.2929996176395615</v>
      </c>
      <c r="M21" s="97">
        <f t="shared" si="2"/>
        <v>-0.28604960632831844</v>
      </c>
      <c r="N21" s="98">
        <f t="shared" si="3"/>
        <v>-0.48108933702658629</v>
      </c>
      <c r="P21" s="58" t="s">
        <v>14</v>
      </c>
      <c r="Q21" s="83">
        <f t="shared" si="10"/>
        <v>2187150</v>
      </c>
      <c r="R21" s="83">
        <f t="shared" si="10"/>
        <v>3164167</v>
      </c>
      <c r="S21" s="84">
        <f t="shared" si="4"/>
        <v>-0.30877542177767481</v>
      </c>
      <c r="U21" s="83">
        <f t="shared" si="11"/>
        <v>2134575</v>
      </c>
      <c r="V21" s="84">
        <f t="shared" si="5"/>
        <v>-2.4038131815376174E-2</v>
      </c>
      <c r="W21" s="91">
        <f t="shared" si="12"/>
        <v>1247546</v>
      </c>
      <c r="X21" s="92">
        <f t="shared" si="6"/>
        <v>-0.41555297893023202</v>
      </c>
      <c r="Y21" s="83">
        <f t="shared" si="13"/>
        <v>1018951</v>
      </c>
      <c r="Z21" s="93">
        <f t="shared" si="7"/>
        <v>-0.18323572838195945</v>
      </c>
      <c r="AA21" s="83">
        <f t="shared" si="14"/>
        <v>618512</v>
      </c>
      <c r="AB21" s="92">
        <f t="shared" si="8"/>
        <v>-0.39299141960702721</v>
      </c>
      <c r="AC21" s="83">
        <f t="shared" si="15"/>
        <v>163274</v>
      </c>
      <c r="AD21" s="92">
        <f t="shared" si="9"/>
        <v>-0.73602128980520987</v>
      </c>
    </row>
    <row r="22" spans="2:30">
      <c r="B22" s="99"/>
      <c r="C22" s="100">
        <f t="shared" ref="C22:J22" si="16">SUM(C10:C21)</f>
        <v>163274</v>
      </c>
      <c r="D22" s="100">
        <f t="shared" si="16"/>
        <v>618512</v>
      </c>
      <c r="E22" s="100">
        <f t="shared" si="16"/>
        <v>1018951</v>
      </c>
      <c r="F22" s="100">
        <f t="shared" si="16"/>
        <v>1247546</v>
      </c>
      <c r="G22" s="100">
        <f t="shared" si="16"/>
        <v>2134575</v>
      </c>
      <c r="H22" s="100">
        <f t="shared" si="16"/>
        <v>2187150</v>
      </c>
      <c r="I22" s="100">
        <f t="shared" si="16"/>
        <v>3164167</v>
      </c>
      <c r="J22" s="100">
        <f t="shared" si="16"/>
        <v>7086533</v>
      </c>
      <c r="K22" s="101">
        <f t="shared" si="0"/>
        <v>-0.55349576443092841</v>
      </c>
      <c r="L22" s="101">
        <f t="shared" si="1"/>
        <v>-0.30877542177767481</v>
      </c>
      <c r="M22" s="101">
        <f t="shared" si="2"/>
        <v>-2.4038131815376174E-2</v>
      </c>
      <c r="N22" s="101"/>
    </row>
    <row r="24" spans="2:30" ht="13.5" thickBot="1">
      <c r="J24" s="102"/>
      <c r="K24" s="103"/>
      <c r="L24" s="103"/>
      <c r="M24" s="104"/>
      <c r="N24" s="104"/>
      <c r="O24" s="104"/>
      <c r="P24" s="104"/>
    </row>
    <row r="25" spans="2:30">
      <c r="B25" s="105" t="s">
        <v>86</v>
      </c>
      <c r="C25" s="106">
        <f t="shared" ref="C25:J25" si="17">SUM(C10:C12)</f>
        <v>112468</v>
      </c>
      <c r="D25" s="106">
        <f t="shared" si="17"/>
        <v>243836</v>
      </c>
      <c r="E25" s="106">
        <f t="shared" si="17"/>
        <v>278409</v>
      </c>
      <c r="F25" s="106">
        <f t="shared" si="17"/>
        <v>389266</v>
      </c>
      <c r="G25" s="106">
        <f t="shared" si="17"/>
        <v>663333</v>
      </c>
      <c r="H25" s="106">
        <f t="shared" si="17"/>
        <v>569386</v>
      </c>
      <c r="I25" s="106">
        <f t="shared" si="17"/>
        <v>1150331</v>
      </c>
      <c r="J25" s="106">
        <f t="shared" si="17"/>
        <v>2208122</v>
      </c>
      <c r="K25" s="107">
        <f>I25/J25-1</f>
        <v>-0.47904554186770476</v>
      </c>
      <c r="L25" s="107">
        <f>H25/I25-1</f>
        <v>-0.50502420607633802</v>
      </c>
      <c r="M25" s="107">
        <f>G25/H25-1</f>
        <v>0.16499703189049253</v>
      </c>
      <c r="N25" s="108">
        <f>F25/G25-1</f>
        <v>-0.41316653927966795</v>
      </c>
    </row>
    <row r="26" spans="2:30">
      <c r="B26" s="109" t="s">
        <v>87</v>
      </c>
      <c r="C26" s="110">
        <f>SUM(C11:C13)</f>
        <v>121381</v>
      </c>
      <c r="D26" s="110">
        <f>SUM(D11:D13)</f>
        <v>220568</v>
      </c>
      <c r="E26" s="110">
        <f>SUM(E11:E13)</f>
        <v>246943</v>
      </c>
      <c r="F26" s="110">
        <f>SUM(F11:F13)</f>
        <v>359082</v>
      </c>
      <c r="G26" s="110">
        <f>SUM(G13:G15)</f>
        <v>623232</v>
      </c>
      <c r="H26" s="110">
        <f>SUM(H13:H15)</f>
        <v>581859</v>
      </c>
      <c r="I26" s="110">
        <f>SUM(I13:I15)</f>
        <v>848302</v>
      </c>
      <c r="J26" s="110">
        <f>SUM(J13:J15)</f>
        <v>1919286</v>
      </c>
      <c r="K26" s="101">
        <f>I26/J26-1</f>
        <v>-0.55801167725914746</v>
      </c>
      <c r="L26" s="101">
        <f>H26/I26-1</f>
        <v>-0.31408979349335497</v>
      </c>
      <c r="M26" s="101">
        <f>I26/J26-1</f>
        <v>-0.55801167725914746</v>
      </c>
      <c r="N26" s="111">
        <f>F26/G26-1</f>
        <v>-0.4238389556377079</v>
      </c>
    </row>
    <row r="27" spans="2:30">
      <c r="B27" s="109" t="s">
        <v>88</v>
      </c>
      <c r="C27" s="110">
        <f t="shared" ref="C27:J27" si="18">SUM(C16:C18)</f>
        <v>0</v>
      </c>
      <c r="D27" s="110">
        <f t="shared" si="18"/>
        <v>117065</v>
      </c>
      <c r="E27" s="110">
        <f t="shared" si="18"/>
        <v>298013</v>
      </c>
      <c r="F27" s="110">
        <f t="shared" si="18"/>
        <v>318400</v>
      </c>
      <c r="G27" s="110">
        <f t="shared" si="18"/>
        <v>481727</v>
      </c>
      <c r="H27" s="110">
        <f t="shared" si="18"/>
        <v>576030</v>
      </c>
      <c r="I27" s="110">
        <f t="shared" si="18"/>
        <v>643998</v>
      </c>
      <c r="J27" s="110">
        <f t="shared" si="18"/>
        <v>1628879</v>
      </c>
      <c r="K27" s="101">
        <f>I27/J27-1</f>
        <v>-0.60463729963981372</v>
      </c>
      <c r="L27" s="101">
        <f>H27/I27-1</f>
        <v>-0.10554070043695785</v>
      </c>
      <c r="M27" s="101">
        <f>I27/J27-1</f>
        <v>-0.60463729963981372</v>
      </c>
      <c r="N27" s="111">
        <f>F27/G27-1</f>
        <v>-0.33904472865336588</v>
      </c>
    </row>
    <row r="28" spans="2:30" ht="13.5" thickBot="1">
      <c r="B28" s="112" t="s">
        <v>89</v>
      </c>
      <c r="C28" s="113">
        <f t="shared" ref="C28:J28" si="19">SUM(C19:C21)</f>
        <v>0</v>
      </c>
      <c r="D28" s="113">
        <f t="shared" si="19"/>
        <v>113056</v>
      </c>
      <c r="E28" s="113">
        <f t="shared" si="19"/>
        <v>205551</v>
      </c>
      <c r="F28" s="113">
        <f t="shared" si="19"/>
        <v>246132</v>
      </c>
      <c r="G28" s="113">
        <f t="shared" si="19"/>
        <v>366283</v>
      </c>
      <c r="H28" s="113">
        <f t="shared" si="19"/>
        <v>459875</v>
      </c>
      <c r="I28" s="113">
        <f t="shared" si="19"/>
        <v>521536</v>
      </c>
      <c r="J28" s="113">
        <f t="shared" si="19"/>
        <v>1330246</v>
      </c>
      <c r="K28" s="114">
        <f>I28/J28-1</f>
        <v>-0.60794018549952411</v>
      </c>
      <c r="L28" s="114">
        <f>H28/I28-1</f>
        <v>-0.11822961406307519</v>
      </c>
      <c r="M28" s="114">
        <f>I28/J28-1</f>
        <v>-0.60794018549952411</v>
      </c>
      <c r="N28" s="115">
        <f>F28/G28-1</f>
        <v>-0.32802778179713499</v>
      </c>
    </row>
    <row r="29" spans="2:30" ht="13.5" thickBot="1">
      <c r="F29" s="83"/>
      <c r="G29" s="83"/>
      <c r="H29" s="83"/>
      <c r="I29" s="83"/>
      <c r="J29" s="83"/>
    </row>
    <row r="30" spans="2:30">
      <c r="B30" s="116" t="s">
        <v>90</v>
      </c>
      <c r="C30" s="117">
        <f t="shared" ref="C30:J30" si="20">SUM(C10:C13)</f>
        <v>163274</v>
      </c>
      <c r="D30" s="117">
        <f t="shared" si="20"/>
        <v>291509</v>
      </c>
      <c r="E30" s="117">
        <f t="shared" si="20"/>
        <v>348874</v>
      </c>
      <c r="F30" s="117">
        <f t="shared" si="20"/>
        <v>495872</v>
      </c>
      <c r="G30" s="117">
        <f t="shared" si="20"/>
        <v>879443</v>
      </c>
      <c r="H30" s="117">
        <f t="shared" si="20"/>
        <v>716647</v>
      </c>
      <c r="I30" s="117">
        <f t="shared" si="20"/>
        <v>1496389</v>
      </c>
      <c r="J30" s="117">
        <f t="shared" si="20"/>
        <v>2806847</v>
      </c>
      <c r="K30" s="118">
        <f>I30/J30-1</f>
        <v>-0.46687902831896433</v>
      </c>
      <c r="L30" s="119">
        <f>H30/I30-1</f>
        <v>-0.52108241907685771</v>
      </c>
      <c r="M30" s="120">
        <f>G30/H30-1</f>
        <v>0.22716344308983372</v>
      </c>
      <c r="N30" s="121">
        <f>F30/G30-1</f>
        <v>-0.43615220088169449</v>
      </c>
      <c r="P30" s="84">
        <f>C30/J30-1</f>
        <v>-0.94183010331521455</v>
      </c>
    </row>
    <row r="31" spans="2:30">
      <c r="B31" s="122" t="s">
        <v>91</v>
      </c>
      <c r="C31" s="123">
        <f t="shared" ref="C31:J31" si="21">SUM(C14:C17)</f>
        <v>0</v>
      </c>
      <c r="D31" s="123">
        <f t="shared" si="21"/>
        <v>174912</v>
      </c>
      <c r="E31" s="123">
        <f t="shared" si="21"/>
        <v>361898</v>
      </c>
      <c r="F31" s="123">
        <f t="shared" si="21"/>
        <v>410799</v>
      </c>
      <c r="G31" s="123">
        <f t="shared" si="21"/>
        <v>769536</v>
      </c>
      <c r="H31" s="123">
        <f t="shared" si="21"/>
        <v>820696</v>
      </c>
      <c r="I31" s="123">
        <f t="shared" si="21"/>
        <v>962761</v>
      </c>
      <c r="J31" s="123">
        <f t="shared" si="21"/>
        <v>2470298</v>
      </c>
      <c r="K31" s="124">
        <f>I31/J31-1</f>
        <v>-0.61026523925453535</v>
      </c>
      <c r="L31" s="125">
        <f>H31/I31-1</f>
        <v>-0.14755998633097933</v>
      </c>
      <c r="M31" s="126">
        <f>I31/J31-1</f>
        <v>-0.61026523925453535</v>
      </c>
      <c r="N31" s="127"/>
      <c r="P31" s="84">
        <f>D31/J31-1</f>
        <v>-0.92919396769134732</v>
      </c>
    </row>
    <row r="32" spans="2:30" ht="13.5" thickBot="1">
      <c r="B32" s="128" t="s">
        <v>92</v>
      </c>
      <c r="C32" s="129">
        <f t="shared" ref="C32:J32" si="22">SUM(C18:C21)</f>
        <v>0</v>
      </c>
      <c r="D32" s="129">
        <f t="shared" si="22"/>
        <v>152091</v>
      </c>
      <c r="E32" s="129">
        <f t="shared" si="22"/>
        <v>308179</v>
      </c>
      <c r="F32" s="129">
        <f t="shared" si="22"/>
        <v>340875</v>
      </c>
      <c r="G32" s="129">
        <f t="shared" si="22"/>
        <v>485596</v>
      </c>
      <c r="H32" s="129">
        <f t="shared" si="22"/>
        <v>649807</v>
      </c>
      <c r="I32" s="129">
        <f t="shared" si="22"/>
        <v>705017</v>
      </c>
      <c r="J32" s="129">
        <f t="shared" si="22"/>
        <v>1809388</v>
      </c>
      <c r="K32" s="130">
        <f>I32/J32-1</f>
        <v>-0.61035609830506221</v>
      </c>
      <c r="L32" s="131">
        <f>H32/I32-1</f>
        <v>-7.8310168407286662E-2</v>
      </c>
      <c r="M32" s="132">
        <f>I32/J32-1</f>
        <v>-0.61035609830506221</v>
      </c>
      <c r="N32" s="133"/>
    </row>
    <row r="33" spans="2:16" ht="13.5" thickBot="1"/>
    <row r="34" spans="2:16">
      <c r="B34" s="105" t="s">
        <v>69</v>
      </c>
      <c r="C34" s="106">
        <f t="shared" ref="C34:J34" si="23">SUM(C10:C11)</f>
        <v>77843</v>
      </c>
      <c r="D34" s="106">
        <f t="shared" si="23"/>
        <v>158352</v>
      </c>
      <c r="E34" s="106">
        <f t="shared" si="23"/>
        <v>182362</v>
      </c>
      <c r="F34" s="106">
        <f t="shared" si="23"/>
        <v>269784</v>
      </c>
      <c r="G34" s="106">
        <f t="shared" si="23"/>
        <v>408153</v>
      </c>
      <c r="H34" s="106">
        <f t="shared" si="23"/>
        <v>362308</v>
      </c>
      <c r="I34" s="106">
        <f t="shared" si="23"/>
        <v>879734</v>
      </c>
      <c r="J34" s="106">
        <f t="shared" si="23"/>
        <v>1462819</v>
      </c>
      <c r="K34" s="107">
        <f>I34/J34-1</f>
        <v>-0.39860365499764494</v>
      </c>
      <c r="L34" s="107">
        <f>H34/I34-1</f>
        <v>-0.58816187620348881</v>
      </c>
      <c r="M34" s="107">
        <f>G34/H34-1</f>
        <v>0.1265359859566999</v>
      </c>
      <c r="N34" s="108">
        <f>F34/G34-1</f>
        <v>-0.33901257616629055</v>
      </c>
      <c r="P34" s="84">
        <f>D42/J42-1</f>
        <v>-0.88957313047014608</v>
      </c>
    </row>
    <row r="35" spans="2:16">
      <c r="B35" s="134" t="s">
        <v>163</v>
      </c>
      <c r="C35" s="110">
        <f t="shared" ref="C35:J35" si="24">SUM(C14:C15)</f>
        <v>0</v>
      </c>
      <c r="D35" s="110">
        <f t="shared" si="24"/>
        <v>96882</v>
      </c>
      <c r="E35" s="110">
        <f t="shared" si="24"/>
        <v>166513</v>
      </c>
      <c r="F35" s="110">
        <f t="shared" si="24"/>
        <v>187142</v>
      </c>
      <c r="G35" s="110">
        <f t="shared" si="24"/>
        <v>407122</v>
      </c>
      <c r="H35" s="110">
        <f t="shared" si="24"/>
        <v>434598</v>
      </c>
      <c r="I35" s="110">
        <f t="shared" si="24"/>
        <v>502244</v>
      </c>
      <c r="J35" s="110">
        <f t="shared" si="24"/>
        <v>1320561</v>
      </c>
      <c r="K35" s="101">
        <f>I35/J35-1</f>
        <v>-0.61967375986417894</v>
      </c>
      <c r="L35" s="101">
        <f>H35/I35-1</f>
        <v>-0.13468752239947113</v>
      </c>
      <c r="M35" s="101">
        <f>I35/J35-1</f>
        <v>-0.61967375986417894</v>
      </c>
      <c r="N35" s="111">
        <f>F35/G35-1</f>
        <v>-0.54032943442014925</v>
      </c>
      <c r="P35" s="84">
        <f>E32/J32-1</f>
        <v>-0.82967776949996352</v>
      </c>
    </row>
    <row r="36" spans="2:16" ht="13.5" thickBot="1">
      <c r="B36" s="135" t="s">
        <v>19</v>
      </c>
      <c r="C36" s="113">
        <f t="shared" ref="C36:J36" si="25">SUM(C18:C20)</f>
        <v>0</v>
      </c>
      <c r="D36" s="113">
        <f t="shared" si="25"/>
        <v>125291</v>
      </c>
      <c r="E36" s="113">
        <f t="shared" si="25"/>
        <v>273641</v>
      </c>
      <c r="F36" s="113">
        <f t="shared" si="25"/>
        <v>280740</v>
      </c>
      <c r="G36" s="113">
        <f t="shared" si="25"/>
        <v>369709</v>
      </c>
      <c r="H36" s="113">
        <f t="shared" si="25"/>
        <v>487489</v>
      </c>
      <c r="I36" s="113">
        <f t="shared" si="25"/>
        <v>579481</v>
      </c>
      <c r="J36" s="113">
        <f t="shared" si="25"/>
        <v>1429239</v>
      </c>
      <c r="K36" s="114">
        <f>I36/J36-1</f>
        <v>-0.59455276549268521</v>
      </c>
      <c r="L36" s="114">
        <f>H36/I36-1</f>
        <v>-0.15874894949101004</v>
      </c>
      <c r="M36" s="114">
        <f>I36/J36-1</f>
        <v>-0.59455276549268521</v>
      </c>
      <c r="N36" s="115">
        <f>F36/G36-1</f>
        <v>-0.24064602160077253</v>
      </c>
    </row>
    <row r="37" spans="2:16">
      <c r="B37" s="136" t="s">
        <v>165</v>
      </c>
      <c r="C37" s="137">
        <f t="shared" ref="C37:J37" si="26">SUM(C10:C15)</f>
        <v>163274</v>
      </c>
      <c r="D37" s="137">
        <f t="shared" si="26"/>
        <v>388391</v>
      </c>
      <c r="E37" s="137">
        <f t="shared" si="26"/>
        <v>515387</v>
      </c>
      <c r="F37" s="137">
        <f t="shared" si="26"/>
        <v>683014</v>
      </c>
      <c r="G37" s="137">
        <f t="shared" si="26"/>
        <v>1286565</v>
      </c>
      <c r="H37" s="137">
        <f t="shared" si="26"/>
        <v>1151245</v>
      </c>
      <c r="I37" s="137">
        <f t="shared" si="26"/>
        <v>1998633</v>
      </c>
      <c r="J37" s="137">
        <f t="shared" si="26"/>
        <v>4127408</v>
      </c>
    </row>
    <row r="38" spans="2:16">
      <c r="B38" s="136" t="s">
        <v>182</v>
      </c>
      <c r="C38" s="83">
        <f t="shared" ref="C38:J38" si="27">SUM(C10:C20)</f>
        <v>163274</v>
      </c>
      <c r="D38" s="83">
        <f t="shared" si="27"/>
        <v>591712</v>
      </c>
      <c r="E38" s="83">
        <f t="shared" si="27"/>
        <v>984413</v>
      </c>
      <c r="F38" s="83">
        <f t="shared" si="27"/>
        <v>1187411</v>
      </c>
      <c r="G38" s="83">
        <f t="shared" si="27"/>
        <v>2018688</v>
      </c>
      <c r="H38" s="83">
        <f t="shared" si="27"/>
        <v>2024832</v>
      </c>
      <c r="I38" s="83">
        <f t="shared" si="27"/>
        <v>3038631</v>
      </c>
      <c r="J38" s="83">
        <f t="shared" si="27"/>
        <v>6706384</v>
      </c>
    </row>
    <row r="39" spans="2:16">
      <c r="B39" s="136" t="s">
        <v>18</v>
      </c>
      <c r="C39" s="83">
        <f t="shared" ref="C39:J39" si="28">SUM(C18:C19)</f>
        <v>0</v>
      </c>
      <c r="D39" s="83">
        <f t="shared" si="28"/>
        <v>78699</v>
      </c>
      <c r="E39" s="83">
        <f t="shared" si="28"/>
        <v>204574</v>
      </c>
      <c r="F39" s="83">
        <f t="shared" si="28"/>
        <v>182145</v>
      </c>
      <c r="G39" s="83">
        <f t="shared" si="28"/>
        <v>235569</v>
      </c>
      <c r="H39" s="83">
        <f t="shared" si="28"/>
        <v>333836</v>
      </c>
      <c r="I39" s="83">
        <f t="shared" si="28"/>
        <v>411925</v>
      </c>
      <c r="J39" s="83">
        <f t="shared" si="28"/>
        <v>954083</v>
      </c>
      <c r="P39" s="84">
        <f>C34/J34-1</f>
        <v>-0.94678562419547463</v>
      </c>
    </row>
    <row r="40" spans="2:16">
      <c r="B40" s="136" t="s">
        <v>22</v>
      </c>
      <c r="C40" s="83">
        <f>SUM(C10:C19)</f>
        <v>163274</v>
      </c>
      <c r="D40" s="83">
        <f>SUM(D10:D19)</f>
        <v>545120</v>
      </c>
      <c r="E40" s="83">
        <f>SUM(E10:E19)</f>
        <v>915346</v>
      </c>
      <c r="F40" s="83">
        <f>SUM(F10:F19)</f>
        <v>1088816</v>
      </c>
    </row>
    <row r="41" spans="2:16">
      <c r="B41" s="99" t="s">
        <v>19</v>
      </c>
      <c r="C41" s="83">
        <f t="shared" ref="C41:J41" si="29">SUM(C18:C20)</f>
        <v>0</v>
      </c>
      <c r="D41" s="83">
        <f t="shared" si="29"/>
        <v>125291</v>
      </c>
      <c r="E41" s="83">
        <f t="shared" si="29"/>
        <v>273641</v>
      </c>
      <c r="F41" s="83">
        <f t="shared" si="29"/>
        <v>280740</v>
      </c>
      <c r="G41" s="83">
        <f t="shared" si="29"/>
        <v>369709</v>
      </c>
      <c r="H41" s="83">
        <f t="shared" si="29"/>
        <v>487489</v>
      </c>
      <c r="I41" s="83">
        <f t="shared" si="29"/>
        <v>579481</v>
      </c>
      <c r="J41" s="83">
        <f t="shared" si="29"/>
        <v>1429239</v>
      </c>
    </row>
    <row r="42" spans="2:16">
      <c r="B42" s="99" t="s">
        <v>151</v>
      </c>
      <c r="C42" s="83">
        <f t="shared" ref="C42:J42" si="30">SUM(C10:C12)</f>
        <v>112468</v>
      </c>
      <c r="D42" s="83">
        <f t="shared" si="30"/>
        <v>243836</v>
      </c>
      <c r="E42" s="83">
        <f t="shared" si="30"/>
        <v>278409</v>
      </c>
      <c r="F42" s="83">
        <f t="shared" si="30"/>
        <v>389266</v>
      </c>
      <c r="G42" s="83">
        <f t="shared" si="30"/>
        <v>663333</v>
      </c>
      <c r="H42" s="83">
        <f t="shared" si="30"/>
        <v>569386</v>
      </c>
      <c r="I42" s="83">
        <f t="shared" si="30"/>
        <v>1150331</v>
      </c>
      <c r="J42" s="83">
        <f t="shared" si="30"/>
        <v>2208122</v>
      </c>
    </row>
    <row r="43" spans="2:16">
      <c r="F43" s="2"/>
      <c r="G43" s="2" t="s">
        <v>100</v>
      </c>
    </row>
    <row r="44" spans="2:16">
      <c r="G44" s="58" t="s">
        <v>152</v>
      </c>
    </row>
    <row r="45" spans="2:16">
      <c r="G45" s="58" t="s">
        <v>153</v>
      </c>
    </row>
    <row r="46" spans="2:16">
      <c r="G46" s="58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Normal="100" workbookViewId="0">
      <selection activeCell="B16" sqref="B1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58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5.75" hidden="1" customHeight="1">
      <c r="B10" s="204" t="s">
        <v>198</v>
      </c>
      <c r="C10" s="205" t="s">
        <v>191</v>
      </c>
      <c r="D10" s="206"/>
      <c r="E10" s="206"/>
      <c r="F10" s="206">
        <f>D10-E10</f>
        <v>0</v>
      </c>
      <c r="G10" s="207" t="e">
        <f t="shared" ref="G10:G15" si="0">D10/E10-1</f>
        <v>#DIV/0!</v>
      </c>
      <c r="H10" s="208" t="s">
        <v>43</v>
      </c>
      <c r="I10" s="355" t="s">
        <v>78</v>
      </c>
      <c r="J10" s="45"/>
    </row>
    <row r="11" spans="2:11">
      <c r="B11" s="187" t="s">
        <v>44</v>
      </c>
      <c r="C11" s="209" t="s">
        <v>367</v>
      </c>
      <c r="D11" s="210">
        <v>7477.1310000000003</v>
      </c>
      <c r="E11" s="210">
        <v>7448.3320000000003</v>
      </c>
      <c r="F11" s="178">
        <v>28.798999999999978</v>
      </c>
      <c r="G11" s="179">
        <v>3.8665032654290332E-3</v>
      </c>
      <c r="H11" s="200" t="s">
        <v>39</v>
      </c>
      <c r="I11" s="396" t="s">
        <v>78</v>
      </c>
      <c r="J11" s="46"/>
      <c r="K11" s="418"/>
    </row>
    <row r="12" spans="2:11" ht="15.75">
      <c r="B12" s="333" t="s">
        <v>23</v>
      </c>
      <c r="C12" s="182" t="s">
        <v>390</v>
      </c>
      <c r="D12" s="184">
        <v>3767.9</v>
      </c>
      <c r="E12" s="184">
        <v>3784.9</v>
      </c>
      <c r="F12" s="184">
        <v>-17</v>
      </c>
      <c r="G12" s="185">
        <v>-4.4915321408756093E-3</v>
      </c>
      <c r="H12" s="216" t="s">
        <v>39</v>
      </c>
      <c r="I12" s="397" t="s">
        <v>83</v>
      </c>
      <c r="J12" s="48" t="str">
        <f>IF(G12&lt;-0.5%,"f",IF(G12&lt;0.5%,"=","g"))</f>
        <v>=</v>
      </c>
    </row>
    <row r="13" spans="2:11" ht="19.5">
      <c r="B13" s="187" t="s">
        <v>24</v>
      </c>
      <c r="C13" s="221" t="s">
        <v>390</v>
      </c>
      <c r="D13" s="178">
        <v>3270.5</v>
      </c>
      <c r="E13" s="178">
        <v>3181.3</v>
      </c>
      <c r="F13" s="178">
        <v>89.199999999999818</v>
      </c>
      <c r="G13" s="179">
        <v>2.8038852041618156E-2</v>
      </c>
      <c r="H13" s="200" t="s">
        <v>39</v>
      </c>
      <c r="I13" s="396" t="s">
        <v>83</v>
      </c>
      <c r="J13" s="46" t="str">
        <f>IF(G13&lt;-0.5%,"f",IF(G13&lt;0.5%,"=","g"))</f>
        <v>g</v>
      </c>
    </row>
    <row r="14" spans="2:11" ht="19.5">
      <c r="B14" s="398" t="s">
        <v>25</v>
      </c>
      <c r="C14" s="182" t="s">
        <v>390</v>
      </c>
      <c r="D14" s="184">
        <v>497.4</v>
      </c>
      <c r="E14" s="184">
        <v>603.6</v>
      </c>
      <c r="F14" s="184">
        <v>-106.20000000000005</v>
      </c>
      <c r="G14" s="185">
        <v>-0.17594433399602394</v>
      </c>
      <c r="H14" s="216" t="s">
        <v>39</v>
      </c>
      <c r="I14" s="397" t="s">
        <v>83</v>
      </c>
      <c r="J14" s="46" t="str">
        <f>IF(G14&lt;-0.5%,"f",IF(G14&lt;0.5%,"=","g"))</f>
        <v>f</v>
      </c>
    </row>
    <row r="15" spans="2:11" ht="19.5">
      <c r="B15" s="187" t="s">
        <v>62</v>
      </c>
      <c r="C15" s="221" t="s">
        <v>390</v>
      </c>
      <c r="D15" s="179">
        <v>0.1320098728734839</v>
      </c>
      <c r="E15" s="179">
        <v>0.15947581177838252</v>
      </c>
      <c r="F15" s="178">
        <v>-2.7465938904898621</v>
      </c>
      <c r="G15" s="179">
        <v>-0.17222636209600861</v>
      </c>
      <c r="H15" s="200" t="s">
        <v>39</v>
      </c>
      <c r="I15" s="396" t="s">
        <v>83</v>
      </c>
      <c r="J15" s="46" t="str">
        <f>IF(G15&lt;-0.5%,"f",IF(G15&lt;0.5%,"=","g"))</f>
        <v>f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C10" sqref="C10:G13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360" t="s">
        <v>60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187" t="s">
        <v>145</v>
      </c>
      <c r="C10" s="176" t="s">
        <v>391</v>
      </c>
      <c r="D10" s="211">
        <v>101.553</v>
      </c>
      <c r="E10" s="211">
        <v>99.933999999999997</v>
      </c>
      <c r="F10" s="212">
        <v>1.6189999999999998</v>
      </c>
      <c r="G10" s="179">
        <v>1.6200692457021715E-2</v>
      </c>
      <c r="H10" s="200" t="s">
        <v>61</v>
      </c>
      <c r="I10" s="396" t="s">
        <v>47</v>
      </c>
      <c r="J10" s="46" t="str">
        <f>IF(G10&lt;-0.5%,"f",IF(G10&lt;0.5%,"=","g"))</f>
        <v>g</v>
      </c>
    </row>
    <row r="11" spans="2:11" ht="19.5">
      <c r="B11" s="333" t="s">
        <v>146</v>
      </c>
      <c r="C11" s="225" t="s">
        <v>391</v>
      </c>
      <c r="D11" s="213">
        <v>102.081</v>
      </c>
      <c r="E11" s="213">
        <v>100.081</v>
      </c>
      <c r="F11" s="213">
        <v>2</v>
      </c>
      <c r="G11" s="185">
        <v>1.9983813111379867E-2</v>
      </c>
      <c r="H11" s="216" t="s">
        <v>39</v>
      </c>
      <c r="I11" s="397" t="s">
        <v>47</v>
      </c>
      <c r="J11" s="46" t="str">
        <f>IF(G11&lt;-0.5%,"f",IF(G11&lt;0.5%,"=","g"))</f>
        <v>g</v>
      </c>
    </row>
    <row r="12" spans="2:11" ht="19.5">
      <c r="B12" s="187" t="s">
        <v>161</v>
      </c>
      <c r="C12" s="176" t="s">
        <v>391</v>
      </c>
      <c r="D12" s="212">
        <v>104.45</v>
      </c>
      <c r="E12" s="212">
        <v>100.375</v>
      </c>
      <c r="F12" s="212">
        <v>4.0750000000000028</v>
      </c>
      <c r="G12" s="179">
        <v>4.0597758405977569E-2</v>
      </c>
      <c r="H12" s="200" t="s">
        <v>39</v>
      </c>
      <c r="I12" s="396" t="s">
        <v>47</v>
      </c>
      <c r="J12" s="46" t="str">
        <f>IF(G12&lt;-0.5%,"f",IF(G12&lt;0.5%,"=","g"))</f>
        <v>g</v>
      </c>
    </row>
    <row r="13" spans="2:11" ht="19.5">
      <c r="B13" s="398" t="s">
        <v>162</v>
      </c>
      <c r="C13" s="399" t="s">
        <v>391</v>
      </c>
      <c r="D13" s="213">
        <v>106.32899999999999</v>
      </c>
      <c r="E13" s="213">
        <v>99.552999999999997</v>
      </c>
      <c r="F13" s="213">
        <v>6.7759999999999962</v>
      </c>
      <c r="G13" s="185">
        <v>6.8064247184916438E-2</v>
      </c>
      <c r="H13" s="216" t="s">
        <v>39</v>
      </c>
      <c r="I13" s="397" t="s">
        <v>47</v>
      </c>
      <c r="J13" s="46" t="str">
        <f>IF(G13&lt;-0.5%,"f",IF(G13&lt;0.5%,"=","g"))</f>
        <v>g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zoomScaleNormal="100" workbookViewId="0">
      <selection activeCell="B7" sqref="B7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63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187" t="s">
        <v>37</v>
      </c>
      <c r="C10" s="176" t="s">
        <v>392</v>
      </c>
      <c r="D10" s="211">
        <v>46.89</v>
      </c>
      <c r="E10" s="211">
        <v>48.5</v>
      </c>
      <c r="F10" s="212">
        <v>-1.6099999999999994</v>
      </c>
      <c r="G10" s="179">
        <v>-3.3195876288659831E-2</v>
      </c>
      <c r="H10" s="200" t="s">
        <v>40</v>
      </c>
      <c r="I10" s="396" t="s">
        <v>59</v>
      </c>
      <c r="J10" s="46" t="str">
        <f>IF(G10&lt;-0.5%,"f",IF(G10&lt;0.5%,"=","g"))</f>
        <v>f</v>
      </c>
    </row>
    <row r="11" spans="2:11" ht="19.5">
      <c r="B11" s="333" t="s">
        <v>190</v>
      </c>
      <c r="C11" s="225" t="s">
        <v>392</v>
      </c>
      <c r="D11" s="213">
        <v>41.76</v>
      </c>
      <c r="E11" s="213">
        <v>43.18</v>
      </c>
      <c r="F11" s="213">
        <v>-1.4200000000000017</v>
      </c>
      <c r="G11" s="185">
        <v>-3.2885595182955085E-2</v>
      </c>
      <c r="H11" s="216" t="s">
        <v>40</v>
      </c>
      <c r="I11" s="397" t="s">
        <v>59</v>
      </c>
      <c r="J11" s="46" t="str">
        <f>IF(G11&lt;-0.5%,"f",IF(G11&lt;0.5%,"=","g"))</f>
        <v>f</v>
      </c>
    </row>
    <row r="12" spans="2:11" ht="15.75">
      <c r="B12" s="18"/>
      <c r="C12" s="53"/>
      <c r="D12" s="19"/>
      <c r="E12" s="19"/>
      <c r="F12" s="19"/>
      <c r="G12" s="16"/>
      <c r="H12" s="13"/>
      <c r="I12" s="17"/>
      <c r="J12" s="47"/>
    </row>
    <row r="13" spans="2:11" ht="15.75">
      <c r="B13" s="7" t="s">
        <v>167</v>
      </c>
      <c r="C13" s="7"/>
      <c r="D13" s="7"/>
      <c r="E13" s="7"/>
      <c r="F13" s="8"/>
      <c r="G13" s="8"/>
      <c r="H13" s="8"/>
      <c r="I13" s="12"/>
      <c r="J13" s="44"/>
    </row>
    <row r="14" spans="2:11" ht="15.75">
      <c r="B14" s="432"/>
      <c r="C14" s="434" t="s">
        <v>68</v>
      </c>
      <c r="D14" s="434">
        <v>2017</v>
      </c>
      <c r="E14" s="434">
        <v>2016</v>
      </c>
      <c r="F14" s="432" t="s">
        <v>366</v>
      </c>
      <c r="G14" s="432"/>
      <c r="H14" s="432" t="s">
        <v>38</v>
      </c>
      <c r="I14" s="434" t="s">
        <v>46</v>
      </c>
      <c r="J14" s="45"/>
    </row>
    <row r="15" spans="2:11" ht="25.5">
      <c r="B15" s="433"/>
      <c r="C15" s="434"/>
      <c r="D15" s="434"/>
      <c r="E15" s="434"/>
      <c r="F15" s="394" t="s">
        <v>34</v>
      </c>
      <c r="G15" s="394" t="s">
        <v>35</v>
      </c>
      <c r="H15" s="432"/>
      <c r="I15" s="434"/>
      <c r="J15" s="45"/>
    </row>
    <row r="16" spans="2:11" ht="19.5">
      <c r="B16" s="192" t="s">
        <v>138</v>
      </c>
      <c r="C16" s="176" t="s">
        <v>392</v>
      </c>
      <c r="D16" s="214">
        <v>1.1848999999999998</v>
      </c>
      <c r="E16" s="214">
        <v>1.1848999999999998</v>
      </c>
      <c r="F16" s="214">
        <v>0</v>
      </c>
      <c r="G16" s="179">
        <v>0</v>
      </c>
      <c r="H16" s="200" t="s">
        <v>61</v>
      </c>
      <c r="I16" s="436" t="s">
        <v>65</v>
      </c>
      <c r="J16" s="46" t="str">
        <f>IF(G16&lt;-0.5%,"f",IF(G16&lt;0.5%,"=","g"))</f>
        <v>=</v>
      </c>
    </row>
    <row r="17" spans="2:10" ht="19.5">
      <c r="B17" s="201" t="s">
        <v>139</v>
      </c>
      <c r="C17" s="225" t="s">
        <v>392</v>
      </c>
      <c r="D17" s="215">
        <v>1.0534999999999999</v>
      </c>
      <c r="E17" s="215">
        <v>1.0526</v>
      </c>
      <c r="F17" s="215">
        <v>8.9999999999990088E-4</v>
      </c>
      <c r="G17" s="185">
        <v>8.5502565076933656E-4</v>
      </c>
      <c r="H17" s="216" t="s">
        <v>61</v>
      </c>
      <c r="I17" s="437"/>
      <c r="J17" s="46" t="str">
        <f>IF(G17&lt;-0.5%,"f",IF(G17&lt;0.5%,"=","g"))</f>
        <v>=</v>
      </c>
    </row>
  </sheetData>
  <mergeCells count="16">
    <mergeCell ref="I14:I15"/>
    <mergeCell ref="I16:I17"/>
    <mergeCell ref="B14:B15"/>
    <mergeCell ref="C14:C15"/>
    <mergeCell ref="D14:D15"/>
    <mergeCell ref="E14:E15"/>
    <mergeCell ref="F14:G14"/>
    <mergeCell ref="H14:H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Normal="100" workbookViewId="0">
      <selection activeCell="B15" sqref="B15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168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217" t="s">
        <v>79</v>
      </c>
      <c r="C10" s="176" t="s">
        <v>163</v>
      </c>
      <c r="D10" s="178">
        <v>4911</v>
      </c>
      <c r="E10" s="178">
        <v>4637</v>
      </c>
      <c r="F10" s="178">
        <v>274</v>
      </c>
      <c r="G10" s="179">
        <v>5.9089928833297334E-2</v>
      </c>
      <c r="H10" s="200" t="s">
        <v>61</v>
      </c>
      <c r="I10" s="395" t="s">
        <v>65</v>
      </c>
      <c r="J10" s="46" t="str">
        <f>IF(G10&lt;-0.5%,"f",IF(G10&lt;0.5%,"=","g"))</f>
        <v>g</v>
      </c>
    </row>
    <row r="11" spans="2:11" ht="19.5">
      <c r="B11" s="201" t="s">
        <v>171</v>
      </c>
      <c r="C11" s="182" t="s">
        <v>393</v>
      </c>
      <c r="D11" s="184">
        <v>325.0210292999999</v>
      </c>
      <c r="E11" s="184">
        <v>308.47987664999999</v>
      </c>
      <c r="F11" s="184">
        <v>16.541152649999901</v>
      </c>
      <c r="G11" s="185">
        <v>5.3621496577449079E-2</v>
      </c>
      <c r="H11" s="216" t="s">
        <v>39</v>
      </c>
      <c r="I11" s="438" t="s">
        <v>166</v>
      </c>
      <c r="J11" s="46" t="str">
        <f>IF(G11&lt;-0.5%,"f",IF(G11&lt;0.5%,"=","g"))</f>
        <v>g</v>
      </c>
    </row>
    <row r="12" spans="2:11" ht="19.5">
      <c r="B12" s="217" t="s">
        <v>172</v>
      </c>
      <c r="C12" s="176" t="s">
        <v>393</v>
      </c>
      <c r="D12" s="178">
        <v>71.919600599999995</v>
      </c>
      <c r="E12" s="178">
        <v>70.538626499999992</v>
      </c>
      <c r="F12" s="178">
        <v>1.3809741000000031</v>
      </c>
      <c r="G12" s="179">
        <v>1.9577558686941554E-2</v>
      </c>
      <c r="H12" s="200" t="s">
        <v>39</v>
      </c>
      <c r="I12" s="438"/>
      <c r="J12" s="46" t="str">
        <f>IF(G12&lt;-0.5%,"f",IF(G12&lt;0.5%,"=","g"))</f>
        <v>g</v>
      </c>
    </row>
    <row r="13" spans="2:11" ht="19.5">
      <c r="B13" s="201" t="s">
        <v>368</v>
      </c>
      <c r="C13" s="182" t="s">
        <v>393</v>
      </c>
      <c r="D13" s="184">
        <v>1209125.1940253037</v>
      </c>
      <c r="E13" s="184">
        <v>1154179.8391413505</v>
      </c>
      <c r="F13" s="184">
        <v>54945.35488395323</v>
      </c>
      <c r="G13" s="185">
        <v>4.7605540333151009E-2</v>
      </c>
      <c r="H13" s="216" t="s">
        <v>39</v>
      </c>
      <c r="I13" s="438"/>
      <c r="J13" s="46" t="str">
        <f>IF(G13&lt;-0.5%,"f",IF(G13&lt;0.5%,"=","g"))</f>
        <v>g</v>
      </c>
    </row>
    <row r="14" spans="2:11" ht="15.75">
      <c r="B14" s="55" t="s">
        <v>173</v>
      </c>
      <c r="C14" s="30"/>
      <c r="D14" s="4"/>
      <c r="E14" s="4"/>
      <c r="F14" s="5"/>
      <c r="G14" s="56"/>
      <c r="H14" s="5"/>
      <c r="I14" s="11"/>
      <c r="J14" s="44"/>
    </row>
  </sheetData>
  <mergeCells count="9">
    <mergeCell ref="I11:I1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Normal="100" workbookViewId="0">
      <selection activeCell="B16" sqref="B16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98</v>
      </c>
      <c r="C7" s="29"/>
      <c r="D7" s="7"/>
      <c r="E7" s="7"/>
      <c r="F7" s="8"/>
      <c r="G7" s="8"/>
      <c r="H7" s="8"/>
      <c r="I7" s="12"/>
      <c r="J7" s="361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192" t="s">
        <v>99</v>
      </c>
      <c r="C10" s="176" t="s">
        <v>369</v>
      </c>
      <c r="D10" s="178">
        <v>64977</v>
      </c>
      <c r="E10" s="178">
        <v>60907</v>
      </c>
      <c r="F10" s="178">
        <f t="shared" ref="F10:F15" si="0">D10-E10</f>
        <v>4070</v>
      </c>
      <c r="G10" s="179">
        <f t="shared" ref="G10:G15" si="1">D10/E10-1</f>
        <v>6.6823189452772214E-2</v>
      </c>
      <c r="H10" s="200" t="s">
        <v>39</v>
      </c>
      <c r="I10" s="436" t="s">
        <v>157</v>
      </c>
      <c r="J10" s="46" t="str">
        <f t="shared" ref="J10:J15" si="2">IF(G10&lt;-0.5%,"f",IF(G10&lt;0.5%,"=","g"))</f>
        <v>g</v>
      </c>
    </row>
    <row r="11" spans="2:11" ht="19.5">
      <c r="B11" s="201" t="s">
        <v>64</v>
      </c>
      <c r="C11" s="182" t="s">
        <v>369</v>
      </c>
      <c r="D11" s="184">
        <v>11802</v>
      </c>
      <c r="E11" s="184">
        <v>13868</v>
      </c>
      <c r="F11" s="184">
        <f t="shared" si="0"/>
        <v>-2066</v>
      </c>
      <c r="G11" s="185">
        <f t="shared" si="1"/>
        <v>-0.14897605999423136</v>
      </c>
      <c r="H11" s="216" t="s">
        <v>39</v>
      </c>
      <c r="I11" s="437"/>
      <c r="J11" s="46" t="str">
        <f t="shared" si="2"/>
        <v>f</v>
      </c>
    </row>
    <row r="12" spans="2:11" ht="19.5">
      <c r="B12" s="192" t="s">
        <v>158</v>
      </c>
      <c r="C12" s="176" t="s">
        <v>369</v>
      </c>
      <c r="D12" s="178">
        <v>10845</v>
      </c>
      <c r="E12" s="178">
        <v>10048</v>
      </c>
      <c r="F12" s="178">
        <f t="shared" si="0"/>
        <v>797</v>
      </c>
      <c r="G12" s="179">
        <f t="shared" si="1"/>
        <v>7.9319267515923553E-2</v>
      </c>
      <c r="H12" s="200" t="s">
        <v>39</v>
      </c>
      <c r="I12" s="437"/>
      <c r="J12" s="46" t="str">
        <f t="shared" si="2"/>
        <v>g</v>
      </c>
    </row>
    <row r="13" spans="2:11" ht="19.5">
      <c r="B13" s="201" t="s">
        <v>159</v>
      </c>
      <c r="C13" s="182" t="s">
        <v>369</v>
      </c>
      <c r="D13" s="184">
        <v>203</v>
      </c>
      <c r="E13" s="184">
        <v>128</v>
      </c>
      <c r="F13" s="184">
        <f t="shared" si="0"/>
        <v>75</v>
      </c>
      <c r="G13" s="185">
        <f t="shared" si="1"/>
        <v>0.5859375</v>
      </c>
      <c r="H13" s="216" t="s">
        <v>39</v>
      </c>
      <c r="I13" s="437"/>
      <c r="J13" s="46" t="str">
        <f t="shared" si="2"/>
        <v>g</v>
      </c>
    </row>
    <row r="14" spans="2:11" ht="19.5">
      <c r="B14" s="192" t="s">
        <v>156</v>
      </c>
      <c r="C14" s="176" t="s">
        <v>369</v>
      </c>
      <c r="D14" s="178">
        <v>1244</v>
      </c>
      <c r="E14" s="178">
        <v>1189</v>
      </c>
      <c r="F14" s="178">
        <f t="shared" si="0"/>
        <v>55</v>
      </c>
      <c r="G14" s="179">
        <f t="shared" si="1"/>
        <v>4.6257359125315478E-2</v>
      </c>
      <c r="H14" s="200" t="s">
        <v>39</v>
      </c>
      <c r="I14" s="437"/>
      <c r="J14" s="46" t="str">
        <f t="shared" si="2"/>
        <v>g</v>
      </c>
    </row>
    <row r="15" spans="2:11" ht="19.5">
      <c r="B15" s="188" t="s">
        <v>80</v>
      </c>
      <c r="C15" s="393" t="s">
        <v>369</v>
      </c>
      <c r="D15" s="218">
        <f>SUM(D10:D14)</f>
        <v>89071</v>
      </c>
      <c r="E15" s="218">
        <f>SUM(E10:E14)</f>
        <v>86140</v>
      </c>
      <c r="F15" s="218">
        <f t="shared" si="0"/>
        <v>2931</v>
      </c>
      <c r="G15" s="190">
        <f t="shared" si="1"/>
        <v>3.4026004179243063E-2</v>
      </c>
      <c r="H15" s="190" t="s">
        <v>39</v>
      </c>
      <c r="I15" s="437"/>
      <c r="J15" s="345" t="str">
        <f t="shared" si="2"/>
        <v>g</v>
      </c>
    </row>
  </sheetData>
  <mergeCells count="9">
    <mergeCell ref="I10:I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>
      <selection activeCell="E15" sqref="E15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362</v>
      </c>
      <c r="C7" s="29"/>
      <c r="D7" s="7"/>
      <c r="E7" s="7"/>
      <c r="F7" s="8"/>
      <c r="G7" s="8"/>
      <c r="H7" s="8"/>
      <c r="I7" s="12"/>
      <c r="J7" s="361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192" t="s">
        <v>370</v>
      </c>
      <c r="C10" s="176" t="s">
        <v>394</v>
      </c>
      <c r="D10" s="178">
        <v>73442</v>
      </c>
      <c r="E10" s="178">
        <v>66037</v>
      </c>
      <c r="F10" s="178">
        <v>7405</v>
      </c>
      <c r="G10" s="179">
        <v>0.11213410663718815</v>
      </c>
      <c r="H10" s="200" t="s">
        <v>39</v>
      </c>
      <c r="I10" s="436" t="s">
        <v>157</v>
      </c>
      <c r="J10" s="46" t="str">
        <f>IF(G10&lt;-0.5%,"f",IF(G10&lt;0.5%,"=","g"))</f>
        <v>g</v>
      </c>
    </row>
    <row r="11" spans="2:11" ht="19.5">
      <c r="B11" s="201" t="s">
        <v>371</v>
      </c>
      <c r="C11" s="182" t="s">
        <v>394</v>
      </c>
      <c r="D11" s="184">
        <v>16798</v>
      </c>
      <c r="E11" s="184">
        <v>17059</v>
      </c>
      <c r="F11" s="184">
        <v>-261</v>
      </c>
      <c r="G11" s="185">
        <v>-1.5299841725775254E-2</v>
      </c>
      <c r="H11" s="216" t="s">
        <v>39</v>
      </c>
      <c r="I11" s="437"/>
      <c r="J11" s="46" t="str">
        <f t="shared" ref="J11:J16" si="0">IF(G11&lt;-0.5%,"f",IF(G11&lt;0.5%,"=","g"))</f>
        <v>f</v>
      </c>
    </row>
    <row r="12" spans="2:11" ht="19.5">
      <c r="B12" s="192" t="s">
        <v>372</v>
      </c>
      <c r="C12" s="176" t="s">
        <v>394</v>
      </c>
      <c r="D12" s="178">
        <v>11214</v>
      </c>
      <c r="E12" s="178">
        <v>10172</v>
      </c>
      <c r="F12" s="178">
        <v>1042</v>
      </c>
      <c r="G12" s="179">
        <v>0.10243806527723165</v>
      </c>
      <c r="H12" s="200" t="s">
        <v>39</v>
      </c>
      <c r="I12" s="437"/>
      <c r="J12" s="46" t="str">
        <f t="shared" si="0"/>
        <v>g</v>
      </c>
    </row>
    <row r="13" spans="2:11" ht="19.5">
      <c r="B13" s="201" t="s">
        <v>373</v>
      </c>
      <c r="C13" s="182" t="s">
        <v>394</v>
      </c>
      <c r="D13" s="184">
        <v>134</v>
      </c>
      <c r="E13" s="184">
        <v>94</v>
      </c>
      <c r="F13" s="184">
        <v>40</v>
      </c>
      <c r="G13" s="185">
        <v>0.42553191489361697</v>
      </c>
      <c r="H13" s="216" t="s">
        <v>39</v>
      </c>
      <c r="I13" s="437"/>
      <c r="J13" s="46" t="str">
        <f t="shared" si="0"/>
        <v>g</v>
      </c>
    </row>
    <row r="14" spans="2:11" ht="19.5">
      <c r="B14" s="192" t="s">
        <v>374</v>
      </c>
      <c r="C14" s="176" t="s">
        <v>394</v>
      </c>
      <c r="D14" s="178">
        <v>1388</v>
      </c>
      <c r="E14" s="178">
        <v>1032</v>
      </c>
      <c r="F14" s="178">
        <v>356</v>
      </c>
      <c r="G14" s="179">
        <v>0.34496124031007747</v>
      </c>
      <c r="H14" s="200" t="s">
        <v>39</v>
      </c>
      <c r="I14" s="437"/>
      <c r="J14" s="46" t="str">
        <f t="shared" si="0"/>
        <v>g</v>
      </c>
    </row>
    <row r="15" spans="2:11" ht="19.5">
      <c r="B15" s="201" t="s">
        <v>375</v>
      </c>
      <c r="C15" s="182" t="s">
        <v>394</v>
      </c>
      <c r="D15" s="184">
        <v>102976</v>
      </c>
      <c r="E15" s="184">
        <v>94394</v>
      </c>
      <c r="F15" s="184">
        <v>8582</v>
      </c>
      <c r="G15" s="185">
        <v>9.0916795559039754E-2</v>
      </c>
      <c r="H15" s="216" t="s">
        <v>39</v>
      </c>
      <c r="I15" s="437"/>
      <c r="J15" s="46" t="str">
        <f t="shared" si="0"/>
        <v>g</v>
      </c>
    </row>
    <row r="16" spans="2:11" ht="19.5">
      <c r="B16" s="188" t="s">
        <v>80</v>
      </c>
      <c r="C16" s="393" t="s">
        <v>369</v>
      </c>
      <c r="D16" s="218">
        <f>SUM(D10:D15)</f>
        <v>205952</v>
      </c>
      <c r="E16" s="218">
        <f>SUM(E10:E15)</f>
        <v>188788</v>
      </c>
      <c r="F16" s="218">
        <f t="shared" ref="F10:F16" si="1">D16-E16</f>
        <v>17164</v>
      </c>
      <c r="G16" s="190">
        <f t="shared" ref="G10:G16" si="2">D16/E16-1</f>
        <v>9.0916795559039754E-2</v>
      </c>
      <c r="H16" s="190" t="s">
        <v>39</v>
      </c>
      <c r="I16" s="437"/>
      <c r="J16" s="345" t="str">
        <f t="shared" si="0"/>
        <v>g</v>
      </c>
    </row>
  </sheetData>
  <mergeCells count="9">
    <mergeCell ref="I10:I16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B13" sqref="B13"/>
    </sheetView>
  </sheetViews>
  <sheetFormatPr baseColWidth="10" defaultColWidth="11.42578125" defaultRowHeight="12.75"/>
  <cols>
    <col min="1" max="1" width="1.85546875" style="357" customWidth="1"/>
    <col min="2" max="2" width="42.7109375" style="357" customWidth="1"/>
    <col min="3" max="3" width="12" style="357" customWidth="1"/>
    <col min="4" max="7" width="10.5703125" style="357" customWidth="1"/>
    <col min="8" max="8" width="13.5703125" style="357" customWidth="1"/>
    <col min="9" max="9" width="12.42578125" style="357" customWidth="1"/>
    <col min="10" max="10" width="2.85546875" style="357" customWidth="1"/>
    <col min="11" max="11" width="21.42578125" style="357" customWidth="1"/>
    <col min="12" max="12" width="11.28515625" style="357" customWidth="1"/>
    <col min="13" max="14" width="11.42578125" style="357"/>
    <col min="15" max="15" width="25" style="357" customWidth="1"/>
    <col min="16" max="16384" width="11.42578125" style="357"/>
  </cols>
  <sheetData>
    <row r="1" spans="2:11" s="383" customFormat="1" ht="14.25"/>
    <row r="2" spans="2:11" s="383" customFormat="1" ht="14.25" customHeight="1">
      <c r="C2" s="431" t="s">
        <v>363</v>
      </c>
      <c r="D2" s="431"/>
      <c r="E2" s="431"/>
      <c r="F2" s="431"/>
      <c r="G2" s="431"/>
      <c r="H2" s="431"/>
      <c r="I2" s="431"/>
      <c r="J2" s="431"/>
      <c r="K2" s="431"/>
    </row>
    <row r="3" spans="2:11" s="383" customFormat="1" ht="14.25" customHeight="1">
      <c r="C3" s="431"/>
      <c r="D3" s="431"/>
      <c r="E3" s="431"/>
      <c r="F3" s="431"/>
      <c r="G3" s="431"/>
      <c r="H3" s="431"/>
      <c r="I3" s="431"/>
      <c r="J3" s="431"/>
      <c r="K3" s="431"/>
    </row>
    <row r="4" spans="2:11" s="383" customFormat="1" ht="14.25">
      <c r="C4" s="383" t="s">
        <v>39</v>
      </c>
    </row>
    <row r="5" spans="2:11" ht="8.25" customHeight="1"/>
    <row r="7" spans="2:11" ht="15.75">
      <c r="B7" s="7" t="s">
        <v>141</v>
      </c>
      <c r="C7" s="29"/>
      <c r="D7" s="7"/>
      <c r="E7" s="7"/>
      <c r="F7" s="8"/>
      <c r="G7" s="8"/>
      <c r="H7" s="8"/>
      <c r="I7" s="12"/>
      <c r="J7" s="44"/>
    </row>
    <row r="8" spans="2:11" ht="12.75" customHeight="1">
      <c r="B8" s="432"/>
      <c r="C8" s="434" t="s">
        <v>68</v>
      </c>
      <c r="D8" s="434">
        <v>2017</v>
      </c>
      <c r="E8" s="434">
        <v>2016</v>
      </c>
      <c r="F8" s="432" t="s">
        <v>366</v>
      </c>
      <c r="G8" s="432"/>
      <c r="H8" s="432" t="s">
        <v>38</v>
      </c>
      <c r="I8" s="434" t="s">
        <v>46</v>
      </c>
      <c r="J8" s="45"/>
    </row>
    <row r="9" spans="2:11" ht="25.5">
      <c r="B9" s="433"/>
      <c r="C9" s="434"/>
      <c r="D9" s="434"/>
      <c r="E9" s="434"/>
      <c r="F9" s="394" t="s">
        <v>34</v>
      </c>
      <c r="G9" s="394" t="s">
        <v>35</v>
      </c>
      <c r="H9" s="432"/>
      <c r="I9" s="434"/>
      <c r="J9" s="45"/>
    </row>
    <row r="10" spans="2:11" ht="19.5">
      <c r="B10" s="192" t="s">
        <v>28</v>
      </c>
      <c r="C10" s="176" t="s">
        <v>395</v>
      </c>
      <c r="D10" s="178">
        <v>20411654</v>
      </c>
      <c r="E10" s="178">
        <v>19369146</v>
      </c>
      <c r="F10" s="178">
        <v>1042508</v>
      </c>
      <c r="G10" s="179">
        <v>5.382312673981593E-2</v>
      </c>
      <c r="H10" s="200" t="s">
        <v>39</v>
      </c>
      <c r="I10" s="396" t="s">
        <v>47</v>
      </c>
      <c r="J10" s="46" t="str">
        <f>IF(G10&lt;-0.5%,"f",IF(G10&lt;0.5%,"=","g"))</f>
        <v>g</v>
      </c>
    </row>
    <row r="11" spans="2:11" ht="19.5">
      <c r="B11" s="201" t="s">
        <v>376</v>
      </c>
      <c r="C11" s="182" t="s">
        <v>393</v>
      </c>
      <c r="D11" s="184">
        <v>1733</v>
      </c>
      <c r="E11" s="184">
        <v>1521</v>
      </c>
      <c r="F11" s="184">
        <v>212</v>
      </c>
      <c r="G11" s="185">
        <v>0.13938198553583159</v>
      </c>
      <c r="H11" s="216" t="s">
        <v>39</v>
      </c>
      <c r="I11" s="397" t="s">
        <v>78</v>
      </c>
      <c r="J11" s="46" t="str">
        <f>IF(G11&lt;-0.5%,"f",IF(G11&lt;0.5%,"=","g"))</f>
        <v>g</v>
      </c>
    </row>
    <row r="12" spans="2:11" ht="19.5">
      <c r="B12" s="192" t="s">
        <v>57</v>
      </c>
      <c r="C12" s="176" t="s">
        <v>163</v>
      </c>
      <c r="D12" s="178">
        <v>1838404</v>
      </c>
      <c r="E12" s="178">
        <v>1797929</v>
      </c>
      <c r="F12" s="178">
        <v>40475</v>
      </c>
      <c r="G12" s="179">
        <v>2.2512012432081674E-2</v>
      </c>
      <c r="H12" s="200" t="s">
        <v>39</v>
      </c>
      <c r="I12" s="396" t="s">
        <v>47</v>
      </c>
      <c r="J12" s="46" t="str">
        <f>IF(G12&lt;-0.5%,"f",IF(G12&lt;0.5%,"=","g"))</f>
        <v>g</v>
      </c>
    </row>
    <row r="13" spans="2:11" ht="15.75">
      <c r="B13" s="14" t="s">
        <v>140</v>
      </c>
      <c r="C13" s="30"/>
      <c r="D13" s="4"/>
      <c r="E13" s="4"/>
      <c r="F13" s="5"/>
      <c r="G13" s="5"/>
      <c r="H13" s="5"/>
      <c r="I13" s="11"/>
      <c r="J13" s="44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Índex</vt:lpstr>
      <vt:lpstr>PRODUCTE INTERIOR BRUT</vt:lpstr>
      <vt:lpstr>DEMOGRAFIA I MERCAT LABORAL</vt:lpstr>
      <vt:lpstr>IPC</vt:lpstr>
      <vt:lpstr>PREUS DELS CARBURANTS</vt:lpstr>
      <vt:lpstr>CONSUM I EMISSIONS CARBURANTS</vt:lpstr>
      <vt:lpstr>MATRICULACIÓ VEHICLES</vt:lpstr>
      <vt:lpstr>MATRICULACIÓ PER COMBUSTIBLE</vt:lpstr>
      <vt:lpstr>ALTRES INDICADORS</vt:lpstr>
      <vt:lpstr>AUTOPISTES PEATGE</vt:lpstr>
      <vt:lpstr>VIES LLIURES DE PEATGE</vt:lpstr>
      <vt:lpstr>TPC</vt:lpstr>
      <vt:lpstr>ATM Àrea de BCN</vt:lpstr>
      <vt:lpstr>Resta ATM's</vt:lpstr>
      <vt:lpstr>TRÀNSIT LLARGA DISTÀNCIA</vt:lpstr>
      <vt:lpstr>MOBILITAT GRÀFIC 1</vt:lpstr>
      <vt:lpstr>MOBILITAT GRÀFIC 2</vt:lpstr>
      <vt:lpstr>MERCADERIES VEHICLES PESANTS</vt:lpstr>
      <vt:lpstr>MERCADERIES FFCC, PORTS I AERO</vt:lpstr>
      <vt:lpstr>MOBILITAT MERCADERIES GRÀFIC 1</vt:lpstr>
      <vt:lpstr>SÍNTESI</vt:lpstr>
      <vt:lpstr>FITXES INDICADORS CAT</vt:lpstr>
      <vt:lpstr>Hipoteques GIR</vt:lpstr>
      <vt:lpstr>Hipoteques LLE</vt:lpstr>
      <vt:lpstr>Hipoteques TAR</vt:lpstr>
      <vt:lpstr>'FITXES INDICADORS CAT'!Área_de_impresión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EFRAIN</cp:lastModifiedBy>
  <cp:lastPrinted>2016-05-09T09:17:27Z</cp:lastPrinted>
  <dcterms:created xsi:type="dcterms:W3CDTF">1996-11-27T10:00:04Z</dcterms:created>
  <dcterms:modified xsi:type="dcterms:W3CDTF">2017-10-31T12:40:18Z</dcterms:modified>
</cp:coreProperties>
</file>