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LAUDIA\ATM\ATM Indicadors  mobilitat i conjuntura\LLIURAMENTS\2019\Anual\CAT\"/>
    </mc:Choice>
  </mc:AlternateContent>
  <bookViews>
    <workbookView xWindow="0" yWindow="0" windowWidth="28800" windowHeight="12435" tabRatio="766"/>
  </bookViews>
  <sheets>
    <sheet name="Índex" sheetId="104" r:id="rId1"/>
    <sheet name="PRODUCTE INTERIOR BRUT" sheetId="105" r:id="rId2"/>
    <sheet name="DEMOGRAFIA I MERCAT LABORAL" sheetId="106" r:id="rId3"/>
    <sheet name="IPC" sheetId="107" r:id="rId4"/>
    <sheet name="PREUS DELS CARBURANTS" sheetId="108" r:id="rId5"/>
    <sheet name="CONSUM I EMISSIONS CARBURANTS" sheetId="109" r:id="rId6"/>
    <sheet name="MATRICULACIÓ VEHICLES" sheetId="110" r:id="rId7"/>
    <sheet name="MATRICULACIÓ PER COMBUSTIBLE" sheetId="125" r:id="rId8"/>
    <sheet name="ALTRES INDICADORS" sheetId="111" r:id="rId9"/>
    <sheet name="AUTOPISTES PEATGE" sheetId="112" r:id="rId10"/>
    <sheet name="VIES LLIURES DE PEATGE" sheetId="113" r:id="rId11"/>
    <sheet name="TPC" sheetId="114" r:id="rId12"/>
    <sheet name="ATM Àrea de BCN" sheetId="116" r:id="rId13"/>
    <sheet name="Resta ATM's" sheetId="117" r:id="rId14"/>
    <sheet name="TRÀNSIT LLARGA DISTÀNCIA" sheetId="118" r:id="rId15"/>
    <sheet name="MOBILITAT VIATGERS" sheetId="119" r:id="rId16"/>
    <sheet name="MOBILITAT (no llarg recorregut)" sheetId="120" r:id="rId17"/>
    <sheet name="MERCADERIES VEHICLES PESANTS" sheetId="121" r:id="rId18"/>
    <sheet name="MERCADERIES FFCC, PORTS I AERO" sheetId="122" r:id="rId19"/>
    <sheet name="TAXA VARIACIÓ MERCADERIES" sheetId="123" r:id="rId20"/>
    <sheet name="SÍNTESI" sheetId="124" r:id="rId21"/>
    <sheet name="FITXES INDICADORS CAT" sheetId="79" r:id="rId22"/>
    <sheet name="Hipoteques GIR" sheetId="57" state="hidden" r:id="rId23"/>
    <sheet name="Hipoteques LLE" sheetId="58" state="hidden" r:id="rId24"/>
    <sheet name="Hipoteques TAR" sheetId="59" state="hidden" r:id="rId25"/>
  </sheets>
  <definedNames>
    <definedName name="_xlnm.Print_Area" localSheetId="21">'FITXES INDICADORS CAT'!$A$5:$G$35</definedName>
  </definedNames>
  <calcPr calcId="152511"/>
</workbook>
</file>

<file path=xl/calcChain.xml><?xml version="1.0" encoding="utf-8"?>
<calcChain xmlns="http://schemas.openxmlformats.org/spreadsheetml/2006/main">
  <c r="G12" i="124" l="1"/>
  <c r="J11" i="121"/>
  <c r="J12" i="121"/>
  <c r="J13" i="121"/>
  <c r="J14" i="121"/>
  <c r="J15" i="121"/>
  <c r="J16" i="121"/>
  <c r="J17" i="121"/>
  <c r="J18" i="121"/>
  <c r="J19" i="121"/>
  <c r="J20" i="121"/>
  <c r="J21" i="121"/>
  <c r="J22" i="121"/>
  <c r="J23" i="121"/>
  <c r="J24" i="121"/>
  <c r="J25" i="121"/>
  <c r="J26" i="121"/>
  <c r="J27" i="121"/>
  <c r="J28" i="121"/>
  <c r="J28" i="117" l="1"/>
  <c r="J14" i="116"/>
  <c r="J12" i="122" l="1"/>
  <c r="J13" i="122"/>
  <c r="J14" i="122"/>
  <c r="J15" i="122"/>
  <c r="J16" i="122"/>
  <c r="J17" i="122"/>
  <c r="J18" i="122"/>
  <c r="J21" i="122"/>
  <c r="J29" i="121"/>
  <c r="J28" i="116"/>
  <c r="J25" i="116"/>
  <c r="J26" i="116"/>
  <c r="J24" i="116"/>
  <c r="J11" i="116"/>
  <c r="J12" i="116"/>
  <c r="J13" i="116"/>
  <c r="J15" i="116"/>
  <c r="J16" i="116"/>
  <c r="J17" i="116"/>
  <c r="J18" i="116"/>
  <c r="J19" i="116"/>
  <c r="J20" i="116"/>
  <c r="J11" i="113"/>
  <c r="J12" i="113"/>
  <c r="J13" i="113"/>
  <c r="J14" i="113"/>
  <c r="J15" i="113"/>
  <c r="J16" i="113"/>
  <c r="J17" i="113"/>
  <c r="J18" i="113"/>
  <c r="J11" i="112"/>
  <c r="J12" i="112"/>
  <c r="J13" i="112"/>
  <c r="J14" i="112"/>
  <c r="J15" i="112"/>
  <c r="J16" i="112"/>
  <c r="J17" i="112"/>
  <c r="J18" i="112"/>
  <c r="J19" i="112"/>
  <c r="J20" i="112"/>
  <c r="J21" i="112"/>
  <c r="J22" i="112"/>
  <c r="J23" i="112"/>
  <c r="J42" i="59" l="1"/>
  <c r="I42" i="59"/>
  <c r="H42" i="59"/>
  <c r="G42" i="59"/>
  <c r="F42" i="59"/>
  <c r="E42" i="59"/>
  <c r="D42" i="59"/>
  <c r="C42" i="59"/>
  <c r="J41" i="59"/>
  <c r="I41" i="59"/>
  <c r="H41" i="59"/>
  <c r="G41" i="59"/>
  <c r="F41" i="59"/>
  <c r="E41" i="59"/>
  <c r="D41" i="59"/>
  <c r="C41" i="59"/>
  <c r="F40" i="59"/>
  <c r="E40" i="59"/>
  <c r="D40" i="59"/>
  <c r="C40" i="59"/>
  <c r="P39" i="59"/>
  <c r="J39" i="59"/>
  <c r="I39" i="59"/>
  <c r="H39" i="59"/>
  <c r="G39" i="59"/>
  <c r="F39" i="59"/>
  <c r="E39" i="59"/>
  <c r="D39" i="59"/>
  <c r="C39" i="59"/>
  <c r="J38" i="59"/>
  <c r="I38" i="59"/>
  <c r="H38" i="59"/>
  <c r="G38" i="59"/>
  <c r="F38" i="59"/>
  <c r="E38" i="59"/>
  <c r="D38" i="59"/>
  <c r="C38" i="59"/>
  <c r="J37" i="59"/>
  <c r="I37" i="59"/>
  <c r="H37" i="59"/>
  <c r="G37" i="59"/>
  <c r="F37" i="59"/>
  <c r="E37" i="59"/>
  <c r="D37" i="59"/>
  <c r="C37" i="59"/>
  <c r="N36" i="59"/>
  <c r="M36" i="59"/>
  <c r="L36" i="59"/>
  <c r="K36" i="59"/>
  <c r="J36" i="59"/>
  <c r="I36" i="59"/>
  <c r="H36" i="59"/>
  <c r="G36" i="59"/>
  <c r="F36" i="59"/>
  <c r="E36" i="59"/>
  <c r="D36" i="59"/>
  <c r="C36" i="59"/>
  <c r="P35" i="59"/>
  <c r="N35" i="59"/>
  <c r="M35" i="59"/>
  <c r="L35" i="59"/>
  <c r="K35" i="59"/>
  <c r="J35" i="59"/>
  <c r="I35" i="59"/>
  <c r="H35" i="59"/>
  <c r="G35" i="59"/>
  <c r="F35" i="59"/>
  <c r="E35" i="59"/>
  <c r="D35" i="59"/>
  <c r="C35" i="59"/>
  <c r="P34" i="59"/>
  <c r="N34" i="59"/>
  <c r="M34" i="59"/>
  <c r="L34" i="59"/>
  <c r="K34" i="59"/>
  <c r="J34" i="59"/>
  <c r="I34" i="59"/>
  <c r="H34" i="59"/>
  <c r="G34" i="59"/>
  <c r="F34" i="59"/>
  <c r="E34" i="59"/>
  <c r="D34" i="59"/>
  <c r="C34" i="59"/>
  <c r="M32" i="59"/>
  <c r="L32" i="59"/>
  <c r="K32" i="59"/>
  <c r="J32" i="59"/>
  <c r="I32" i="59"/>
  <c r="H32" i="59"/>
  <c r="G32" i="59"/>
  <c r="F32" i="59"/>
  <c r="E32" i="59"/>
  <c r="D32" i="59"/>
  <c r="C32" i="59"/>
  <c r="P31" i="59"/>
  <c r="M31" i="59"/>
  <c r="L31" i="59"/>
  <c r="K31" i="59"/>
  <c r="J31" i="59"/>
  <c r="I31" i="59"/>
  <c r="H31" i="59"/>
  <c r="G31" i="59"/>
  <c r="F31" i="59"/>
  <c r="E31" i="59"/>
  <c r="D31" i="59"/>
  <c r="C31" i="59"/>
  <c r="P30" i="59"/>
  <c r="N30" i="59"/>
  <c r="M30" i="59"/>
  <c r="L30" i="59"/>
  <c r="K30" i="59"/>
  <c r="J30" i="59"/>
  <c r="I30" i="59"/>
  <c r="H30" i="59"/>
  <c r="G30" i="59"/>
  <c r="F30" i="59"/>
  <c r="E30" i="59"/>
  <c r="D30" i="59"/>
  <c r="C30" i="59"/>
  <c r="N28" i="59"/>
  <c r="M28" i="59"/>
  <c r="L28" i="59"/>
  <c r="K28" i="59"/>
  <c r="J28" i="59"/>
  <c r="I28" i="59"/>
  <c r="H28" i="59"/>
  <c r="G28" i="59"/>
  <c r="F28" i="59"/>
  <c r="E28" i="59"/>
  <c r="D28" i="59"/>
  <c r="C28" i="59"/>
  <c r="N27" i="59"/>
  <c r="M27" i="59"/>
  <c r="L27" i="59"/>
  <c r="K27" i="59"/>
  <c r="J27" i="59"/>
  <c r="I27" i="59"/>
  <c r="H27" i="59"/>
  <c r="G27" i="59"/>
  <c r="F27" i="59"/>
  <c r="E27" i="59"/>
  <c r="D27" i="59"/>
  <c r="C27" i="59"/>
  <c r="N26" i="59"/>
  <c r="M26" i="59"/>
  <c r="L26" i="59"/>
  <c r="K26" i="59"/>
  <c r="J26" i="59"/>
  <c r="I26" i="59"/>
  <c r="H26" i="59"/>
  <c r="G26" i="59"/>
  <c r="F26" i="59"/>
  <c r="E26" i="59"/>
  <c r="D26" i="59"/>
  <c r="C26" i="59"/>
  <c r="N25" i="59"/>
  <c r="M25" i="59"/>
  <c r="L25" i="59"/>
  <c r="K25" i="59"/>
  <c r="J25" i="59"/>
  <c r="I25" i="59"/>
  <c r="H25" i="59"/>
  <c r="G25" i="59"/>
  <c r="F25" i="59"/>
  <c r="E25" i="59"/>
  <c r="D25" i="59"/>
  <c r="C25" i="59"/>
  <c r="M22" i="59"/>
  <c r="L22" i="59"/>
  <c r="K22" i="59"/>
  <c r="J22" i="59"/>
  <c r="I22" i="59"/>
  <c r="H22" i="59"/>
  <c r="G22" i="59"/>
  <c r="F22" i="59"/>
  <c r="E22" i="59"/>
  <c r="D22" i="59"/>
  <c r="C22" i="59"/>
  <c r="AD21" i="59"/>
  <c r="AC21" i="59"/>
  <c r="AB21" i="59"/>
  <c r="AA21" i="59"/>
  <c r="Z21" i="59"/>
  <c r="Y21" i="59"/>
  <c r="X21" i="59"/>
  <c r="W21" i="59"/>
  <c r="V21" i="59"/>
  <c r="U21" i="59"/>
  <c r="S21" i="59"/>
  <c r="R21" i="59"/>
  <c r="Q21" i="59"/>
  <c r="N21" i="59"/>
  <c r="M21" i="59"/>
  <c r="L21" i="59"/>
  <c r="K21" i="59"/>
  <c r="AD20" i="59"/>
  <c r="AC20" i="59"/>
  <c r="AB20" i="59"/>
  <c r="AA20" i="59"/>
  <c r="Z20" i="59"/>
  <c r="Y20" i="59"/>
  <c r="X20" i="59"/>
  <c r="W20" i="59"/>
  <c r="V20" i="59"/>
  <c r="U20" i="59"/>
  <c r="S20" i="59"/>
  <c r="R20" i="59"/>
  <c r="Q20" i="59"/>
  <c r="N20" i="59"/>
  <c r="M20" i="59"/>
  <c r="L20" i="59"/>
  <c r="K20" i="59"/>
  <c r="AD19" i="59"/>
  <c r="AC19" i="59"/>
  <c r="AB19" i="59"/>
  <c r="AA19" i="59"/>
  <c r="Z19" i="59"/>
  <c r="Y19" i="59"/>
  <c r="X19" i="59"/>
  <c r="W19" i="59"/>
  <c r="V19" i="59"/>
  <c r="U19" i="59"/>
  <c r="S19" i="59"/>
  <c r="R19" i="59"/>
  <c r="Q19" i="59"/>
  <c r="N19" i="59"/>
  <c r="M19" i="59"/>
  <c r="L19" i="59"/>
  <c r="K19" i="59"/>
  <c r="AD18" i="59"/>
  <c r="AC18" i="59"/>
  <c r="AB18" i="59"/>
  <c r="AA18" i="59"/>
  <c r="Z18" i="59"/>
  <c r="Y18" i="59"/>
  <c r="X18" i="59"/>
  <c r="W18" i="59"/>
  <c r="V18" i="59"/>
  <c r="U18" i="59"/>
  <c r="S18" i="59"/>
  <c r="R18" i="59"/>
  <c r="Q18" i="59"/>
  <c r="N18" i="59"/>
  <c r="M18" i="59"/>
  <c r="L18" i="59"/>
  <c r="K18" i="59"/>
  <c r="AD17" i="59"/>
  <c r="AC17" i="59"/>
  <c r="AB17" i="59"/>
  <c r="AA17" i="59"/>
  <c r="Z17" i="59"/>
  <c r="Y17" i="59"/>
  <c r="X17" i="59"/>
  <c r="W17" i="59"/>
  <c r="V17" i="59"/>
  <c r="U17" i="59"/>
  <c r="S17" i="59"/>
  <c r="R17" i="59"/>
  <c r="Q17" i="59"/>
  <c r="N17" i="59"/>
  <c r="M17" i="59"/>
  <c r="L17" i="59"/>
  <c r="K17" i="59"/>
  <c r="AD16" i="59"/>
  <c r="AC16" i="59"/>
  <c r="AB16" i="59"/>
  <c r="AA16" i="59"/>
  <c r="Z16" i="59"/>
  <c r="Y16" i="59"/>
  <c r="X16" i="59"/>
  <c r="W16" i="59"/>
  <c r="V16" i="59"/>
  <c r="U16" i="59"/>
  <c r="S16" i="59"/>
  <c r="R16" i="59"/>
  <c r="Q16" i="59"/>
  <c r="N16" i="59"/>
  <c r="M16" i="59"/>
  <c r="L16" i="59"/>
  <c r="K16" i="59"/>
  <c r="AD15" i="59"/>
  <c r="AC15" i="59"/>
  <c r="AB15" i="59"/>
  <c r="AA15" i="59"/>
  <c r="Z15" i="59"/>
  <c r="Y15" i="59"/>
  <c r="X15" i="59"/>
  <c r="W15" i="59"/>
  <c r="V15" i="59"/>
  <c r="U15" i="59"/>
  <c r="S15" i="59"/>
  <c r="R15" i="59"/>
  <c r="Q15" i="59"/>
  <c r="N15" i="59"/>
  <c r="M15" i="59"/>
  <c r="L15" i="59"/>
  <c r="K15" i="59"/>
  <c r="AD14" i="59"/>
  <c r="AC14" i="59"/>
  <c r="AB14" i="59"/>
  <c r="AA14" i="59"/>
  <c r="Z14" i="59"/>
  <c r="Y14" i="59"/>
  <c r="X14" i="59"/>
  <c r="W14" i="59"/>
  <c r="V14" i="59"/>
  <c r="U14" i="59"/>
  <c r="S14" i="59"/>
  <c r="R14" i="59"/>
  <c r="Q14" i="59"/>
  <c r="N14" i="59"/>
  <c r="M14" i="59"/>
  <c r="L14" i="59"/>
  <c r="K14" i="59"/>
  <c r="AD13" i="59"/>
  <c r="AC13" i="59"/>
  <c r="AB13" i="59"/>
  <c r="AA13" i="59"/>
  <c r="Z13" i="59"/>
  <c r="Y13" i="59"/>
  <c r="X13" i="59"/>
  <c r="W13" i="59"/>
  <c r="V13" i="59"/>
  <c r="U13" i="59"/>
  <c r="S13" i="59"/>
  <c r="R13" i="59"/>
  <c r="Q13" i="59"/>
  <c r="N13" i="59"/>
  <c r="M13" i="59"/>
  <c r="L13" i="59"/>
  <c r="K13" i="59"/>
  <c r="AD12" i="59"/>
  <c r="AC12" i="59"/>
  <c r="AB12" i="59"/>
  <c r="AA12" i="59"/>
  <c r="Z12" i="59"/>
  <c r="Y12" i="59"/>
  <c r="X12" i="59"/>
  <c r="W12" i="59"/>
  <c r="V12" i="59"/>
  <c r="U12" i="59"/>
  <c r="S12" i="59"/>
  <c r="R12" i="59"/>
  <c r="Q12" i="59"/>
  <c r="N12" i="59"/>
  <c r="M12" i="59"/>
  <c r="L12" i="59"/>
  <c r="K12" i="59"/>
  <c r="AD11" i="59"/>
  <c r="AC11" i="59"/>
  <c r="AB11" i="59"/>
  <c r="AA11" i="59"/>
  <c r="Z11" i="59"/>
  <c r="Y11" i="59"/>
  <c r="X11" i="59"/>
  <c r="W11" i="59"/>
  <c r="V11" i="59"/>
  <c r="U11" i="59"/>
  <c r="S11" i="59"/>
  <c r="R11" i="59"/>
  <c r="Q11" i="59"/>
  <c r="N11" i="59"/>
  <c r="M11" i="59"/>
  <c r="L11" i="59"/>
  <c r="K11" i="59"/>
  <c r="AD10" i="59"/>
  <c r="AC10" i="59"/>
  <c r="AB10" i="59"/>
  <c r="AA10" i="59"/>
  <c r="Z10" i="59"/>
  <c r="Y10" i="59"/>
  <c r="X10" i="59"/>
  <c r="W10" i="59"/>
  <c r="V10" i="59"/>
  <c r="U10" i="59"/>
  <c r="S10" i="59"/>
  <c r="R10" i="59"/>
  <c r="Q10" i="59"/>
  <c r="N10" i="59"/>
  <c r="M10" i="59"/>
  <c r="L10" i="59"/>
  <c r="K10" i="59"/>
  <c r="J42" i="58"/>
  <c r="I42" i="58"/>
  <c r="H42" i="58"/>
  <c r="G42" i="58"/>
  <c r="F42" i="58"/>
  <c r="E42" i="58"/>
  <c r="D42" i="58"/>
  <c r="C42" i="58"/>
  <c r="J41" i="58"/>
  <c r="I41" i="58"/>
  <c r="H41" i="58"/>
  <c r="G41" i="58"/>
  <c r="F41" i="58"/>
  <c r="E41" i="58"/>
  <c r="D41" i="58"/>
  <c r="C41" i="58"/>
  <c r="F40" i="58"/>
  <c r="E40" i="58"/>
  <c r="D40" i="58"/>
  <c r="C40" i="58"/>
  <c r="P39" i="58"/>
  <c r="J39" i="58"/>
  <c r="I39" i="58"/>
  <c r="H39" i="58"/>
  <c r="G39" i="58"/>
  <c r="F39" i="58"/>
  <c r="E39" i="58"/>
  <c r="D39" i="58"/>
  <c r="C39" i="58"/>
  <c r="J38" i="58"/>
  <c r="I38" i="58"/>
  <c r="H38" i="58"/>
  <c r="G38" i="58"/>
  <c r="F38" i="58"/>
  <c r="E38" i="58"/>
  <c r="D38" i="58"/>
  <c r="C38" i="58"/>
  <c r="J37" i="58"/>
  <c r="I37" i="58"/>
  <c r="H37" i="58"/>
  <c r="G37" i="58"/>
  <c r="F37" i="58"/>
  <c r="E37" i="58"/>
  <c r="D37" i="58"/>
  <c r="C37" i="58"/>
  <c r="N36" i="58"/>
  <c r="M36" i="58"/>
  <c r="L36" i="58"/>
  <c r="K36" i="58"/>
  <c r="J36" i="58"/>
  <c r="I36" i="58"/>
  <c r="H36" i="58"/>
  <c r="G36" i="58"/>
  <c r="F36" i="58"/>
  <c r="E36" i="58"/>
  <c r="D36" i="58"/>
  <c r="C36" i="58"/>
  <c r="P35" i="58"/>
  <c r="N35" i="58"/>
  <c r="M35" i="58"/>
  <c r="L35" i="58"/>
  <c r="K35" i="58"/>
  <c r="J35" i="58"/>
  <c r="I35" i="58"/>
  <c r="H35" i="58"/>
  <c r="G35" i="58"/>
  <c r="F35" i="58"/>
  <c r="E35" i="58"/>
  <c r="D35" i="58"/>
  <c r="C35" i="58"/>
  <c r="P34" i="58"/>
  <c r="N34" i="58"/>
  <c r="M34" i="58"/>
  <c r="L34" i="58"/>
  <c r="K34" i="58"/>
  <c r="J34" i="58"/>
  <c r="I34" i="58"/>
  <c r="H34" i="58"/>
  <c r="G34" i="58"/>
  <c r="F34" i="58"/>
  <c r="E34" i="58"/>
  <c r="D34" i="58"/>
  <c r="C34" i="58"/>
  <c r="M32" i="58"/>
  <c r="L32" i="58"/>
  <c r="K32" i="58"/>
  <c r="J32" i="58"/>
  <c r="I32" i="58"/>
  <c r="H32" i="58"/>
  <c r="G32" i="58"/>
  <c r="F32" i="58"/>
  <c r="E32" i="58"/>
  <c r="D32" i="58"/>
  <c r="C32" i="58"/>
  <c r="P31" i="58"/>
  <c r="M31" i="58"/>
  <c r="L31" i="58"/>
  <c r="K31" i="58"/>
  <c r="J31" i="58"/>
  <c r="I31" i="58"/>
  <c r="H31" i="58"/>
  <c r="G31" i="58"/>
  <c r="F31" i="58"/>
  <c r="E31" i="58"/>
  <c r="D31" i="58"/>
  <c r="C31" i="58"/>
  <c r="P30" i="58"/>
  <c r="N30" i="58"/>
  <c r="M30" i="58"/>
  <c r="L30" i="58"/>
  <c r="K30" i="58"/>
  <c r="J30" i="58"/>
  <c r="I30" i="58"/>
  <c r="H30" i="58"/>
  <c r="G30" i="58"/>
  <c r="F30" i="58"/>
  <c r="E30" i="58"/>
  <c r="D30" i="58"/>
  <c r="C30" i="58"/>
  <c r="N28" i="58"/>
  <c r="M28" i="58"/>
  <c r="L28" i="58"/>
  <c r="K28" i="58"/>
  <c r="J28" i="58"/>
  <c r="I28" i="58"/>
  <c r="H28" i="58"/>
  <c r="G28" i="58"/>
  <c r="F28" i="58"/>
  <c r="E28" i="58"/>
  <c r="D28" i="58"/>
  <c r="C28" i="58"/>
  <c r="N27" i="58"/>
  <c r="M27" i="58"/>
  <c r="L27" i="58"/>
  <c r="K27" i="58"/>
  <c r="J27" i="58"/>
  <c r="I27" i="58"/>
  <c r="H27" i="58"/>
  <c r="G27" i="58"/>
  <c r="F27" i="58"/>
  <c r="E27" i="58"/>
  <c r="D27" i="58"/>
  <c r="C27" i="58"/>
  <c r="N26" i="58"/>
  <c r="M26" i="58"/>
  <c r="L26" i="58"/>
  <c r="K26" i="58"/>
  <c r="J26" i="58"/>
  <c r="I26" i="58"/>
  <c r="H26" i="58"/>
  <c r="G26" i="58"/>
  <c r="F26" i="58"/>
  <c r="E26" i="58"/>
  <c r="D26" i="58"/>
  <c r="C26" i="58"/>
  <c r="N25" i="58"/>
  <c r="M25" i="58"/>
  <c r="L25" i="58"/>
  <c r="K25" i="58"/>
  <c r="J25" i="58"/>
  <c r="I25" i="58"/>
  <c r="H25" i="58"/>
  <c r="G25" i="58"/>
  <c r="F25" i="58"/>
  <c r="E25" i="58"/>
  <c r="D25" i="58"/>
  <c r="C25" i="58"/>
  <c r="M22" i="58"/>
  <c r="L22" i="58"/>
  <c r="K22" i="58"/>
  <c r="J22" i="58"/>
  <c r="I22" i="58"/>
  <c r="H22" i="58"/>
  <c r="G22" i="58"/>
  <c r="F22" i="58"/>
  <c r="E22" i="58"/>
  <c r="D22" i="58"/>
  <c r="C22" i="58"/>
  <c r="AD21" i="58"/>
  <c r="AC21" i="58"/>
  <c r="AB21" i="58"/>
  <c r="AA21" i="58"/>
  <c r="Z21" i="58"/>
  <c r="Y21" i="58"/>
  <c r="X21" i="58"/>
  <c r="W21" i="58"/>
  <c r="V21" i="58"/>
  <c r="U21" i="58"/>
  <c r="S21" i="58"/>
  <c r="R21" i="58"/>
  <c r="Q21" i="58"/>
  <c r="N21" i="58"/>
  <c r="M21" i="58"/>
  <c r="L21" i="58"/>
  <c r="K21" i="58"/>
  <c r="AD20" i="58"/>
  <c r="AC20" i="58"/>
  <c r="AB20" i="58"/>
  <c r="AA20" i="58"/>
  <c r="Z20" i="58"/>
  <c r="Y20" i="58"/>
  <c r="X20" i="58"/>
  <c r="W20" i="58"/>
  <c r="V20" i="58"/>
  <c r="U20" i="58"/>
  <c r="S20" i="58"/>
  <c r="R20" i="58"/>
  <c r="Q20" i="58"/>
  <c r="N20" i="58"/>
  <c r="M20" i="58"/>
  <c r="L20" i="58"/>
  <c r="K20" i="58"/>
  <c r="AD19" i="58"/>
  <c r="AC19" i="58"/>
  <c r="AB19" i="58"/>
  <c r="AA19" i="58"/>
  <c r="Z19" i="58"/>
  <c r="Y19" i="58"/>
  <c r="X19" i="58"/>
  <c r="W19" i="58"/>
  <c r="V19" i="58"/>
  <c r="U19" i="58"/>
  <c r="S19" i="58"/>
  <c r="R19" i="58"/>
  <c r="Q19" i="58"/>
  <c r="N19" i="58"/>
  <c r="M19" i="58"/>
  <c r="L19" i="58"/>
  <c r="K19" i="58"/>
  <c r="AD18" i="58"/>
  <c r="AC18" i="58"/>
  <c r="AB18" i="58"/>
  <c r="AA18" i="58"/>
  <c r="Z18" i="58"/>
  <c r="Y18" i="58"/>
  <c r="X18" i="58"/>
  <c r="W18" i="58"/>
  <c r="V18" i="58"/>
  <c r="U18" i="58"/>
  <c r="S18" i="58"/>
  <c r="R18" i="58"/>
  <c r="Q18" i="58"/>
  <c r="N18" i="58"/>
  <c r="M18" i="58"/>
  <c r="L18" i="58"/>
  <c r="K18" i="58"/>
  <c r="AD17" i="58"/>
  <c r="AC17" i="58"/>
  <c r="AB17" i="58"/>
  <c r="AA17" i="58"/>
  <c r="Z17" i="58"/>
  <c r="Y17" i="58"/>
  <c r="X17" i="58"/>
  <c r="W17" i="58"/>
  <c r="V17" i="58"/>
  <c r="U17" i="58"/>
  <c r="S17" i="58"/>
  <c r="R17" i="58"/>
  <c r="Q17" i="58"/>
  <c r="N17" i="58"/>
  <c r="M17" i="58"/>
  <c r="L17" i="58"/>
  <c r="K17" i="58"/>
  <c r="AD16" i="58"/>
  <c r="AC16" i="58"/>
  <c r="AB16" i="58"/>
  <c r="AA16" i="58"/>
  <c r="Z16" i="58"/>
  <c r="Y16" i="58"/>
  <c r="X16" i="58"/>
  <c r="W16" i="58"/>
  <c r="V16" i="58"/>
  <c r="U16" i="58"/>
  <c r="S16" i="58"/>
  <c r="R16" i="58"/>
  <c r="Q16" i="58"/>
  <c r="N16" i="58"/>
  <c r="M16" i="58"/>
  <c r="L16" i="58"/>
  <c r="K16" i="58"/>
  <c r="AD15" i="58"/>
  <c r="AC15" i="58"/>
  <c r="AB15" i="58"/>
  <c r="AA15" i="58"/>
  <c r="Z15" i="58"/>
  <c r="Y15" i="58"/>
  <c r="X15" i="58"/>
  <c r="W15" i="58"/>
  <c r="V15" i="58"/>
  <c r="U15" i="58"/>
  <c r="S15" i="58"/>
  <c r="R15" i="58"/>
  <c r="Q15" i="58"/>
  <c r="N15" i="58"/>
  <c r="M15" i="58"/>
  <c r="L15" i="58"/>
  <c r="K15" i="58"/>
  <c r="AD14" i="58"/>
  <c r="AC14" i="58"/>
  <c r="AB14" i="58"/>
  <c r="AA14" i="58"/>
  <c r="Z14" i="58"/>
  <c r="Y14" i="58"/>
  <c r="X14" i="58"/>
  <c r="W14" i="58"/>
  <c r="V14" i="58"/>
  <c r="U14" i="58"/>
  <c r="S14" i="58"/>
  <c r="R14" i="58"/>
  <c r="Q14" i="58"/>
  <c r="N14" i="58"/>
  <c r="M14" i="58"/>
  <c r="L14" i="58"/>
  <c r="K14" i="58"/>
  <c r="AD13" i="58"/>
  <c r="AC13" i="58"/>
  <c r="AB13" i="58"/>
  <c r="AA13" i="58"/>
  <c r="Z13" i="58"/>
  <c r="Y13" i="58"/>
  <c r="X13" i="58"/>
  <c r="W13" i="58"/>
  <c r="V13" i="58"/>
  <c r="U13" i="58"/>
  <c r="S13" i="58"/>
  <c r="R13" i="58"/>
  <c r="Q13" i="58"/>
  <c r="N13" i="58"/>
  <c r="M13" i="58"/>
  <c r="L13" i="58"/>
  <c r="K13" i="58"/>
  <c r="AD12" i="58"/>
  <c r="AC12" i="58"/>
  <c r="AB12" i="58"/>
  <c r="AA12" i="58"/>
  <c r="Z12" i="58"/>
  <c r="Y12" i="58"/>
  <c r="X12" i="58"/>
  <c r="W12" i="58"/>
  <c r="V12" i="58"/>
  <c r="U12" i="58"/>
  <c r="S12" i="58"/>
  <c r="R12" i="58"/>
  <c r="Q12" i="58"/>
  <c r="N12" i="58"/>
  <c r="M12" i="58"/>
  <c r="L12" i="58"/>
  <c r="K12" i="58"/>
  <c r="AD11" i="58"/>
  <c r="AC11" i="58"/>
  <c r="AB11" i="58"/>
  <c r="AA11" i="58"/>
  <c r="Z11" i="58"/>
  <c r="Y11" i="58"/>
  <c r="X11" i="58"/>
  <c r="W11" i="58"/>
  <c r="V11" i="58"/>
  <c r="U11" i="58"/>
  <c r="S11" i="58"/>
  <c r="R11" i="58"/>
  <c r="Q11" i="58"/>
  <c r="N11" i="58"/>
  <c r="M11" i="58"/>
  <c r="L11" i="58"/>
  <c r="K11" i="58"/>
  <c r="AD10" i="58"/>
  <c r="AC10" i="58"/>
  <c r="AB10" i="58"/>
  <c r="AA10" i="58"/>
  <c r="Z10" i="58"/>
  <c r="Y10" i="58"/>
  <c r="X10" i="58"/>
  <c r="W10" i="58"/>
  <c r="V10" i="58"/>
  <c r="U10" i="58"/>
  <c r="S10" i="58"/>
  <c r="R10" i="58"/>
  <c r="Q10" i="58"/>
  <c r="N10" i="58"/>
  <c r="M10" i="58"/>
  <c r="L10" i="58"/>
  <c r="K10" i="58"/>
  <c r="J42" i="57"/>
  <c r="I42" i="57"/>
  <c r="H42" i="57"/>
  <c r="G42" i="57"/>
  <c r="F42" i="57"/>
  <c r="E42" i="57"/>
  <c r="D42" i="57"/>
  <c r="C42" i="57"/>
  <c r="J41" i="57"/>
  <c r="I41" i="57"/>
  <c r="H41" i="57"/>
  <c r="G41" i="57"/>
  <c r="F41" i="57"/>
  <c r="E41" i="57"/>
  <c r="D41" i="57"/>
  <c r="C41" i="57"/>
  <c r="F40" i="57"/>
  <c r="E40" i="57"/>
  <c r="D40" i="57"/>
  <c r="C40" i="57"/>
  <c r="P39" i="57"/>
  <c r="J39" i="57"/>
  <c r="I39" i="57"/>
  <c r="H39" i="57"/>
  <c r="G39" i="57"/>
  <c r="F39" i="57"/>
  <c r="E39" i="57"/>
  <c r="D39" i="57"/>
  <c r="C39" i="57"/>
  <c r="J38" i="57"/>
  <c r="I38" i="57"/>
  <c r="H38" i="57"/>
  <c r="G38" i="57"/>
  <c r="F38" i="57"/>
  <c r="E38" i="57"/>
  <c r="D38" i="57"/>
  <c r="C38" i="57"/>
  <c r="J37" i="57"/>
  <c r="I37" i="57"/>
  <c r="H37" i="57"/>
  <c r="G37" i="57"/>
  <c r="F37" i="57"/>
  <c r="E37" i="57"/>
  <c r="D37" i="57"/>
  <c r="C37" i="57"/>
  <c r="N36" i="57"/>
  <c r="M36" i="57"/>
  <c r="L36" i="57"/>
  <c r="K36" i="57"/>
  <c r="J36" i="57"/>
  <c r="I36" i="57"/>
  <c r="H36" i="57"/>
  <c r="G36" i="57"/>
  <c r="F36" i="57"/>
  <c r="E36" i="57"/>
  <c r="D36" i="57"/>
  <c r="C36" i="57"/>
  <c r="P35" i="57"/>
  <c r="N35" i="57"/>
  <c r="M35" i="57"/>
  <c r="L35" i="57"/>
  <c r="K35" i="57"/>
  <c r="J35" i="57"/>
  <c r="I35" i="57"/>
  <c r="H35" i="57"/>
  <c r="G35" i="57"/>
  <c r="F35" i="57"/>
  <c r="E35" i="57"/>
  <c r="D35" i="57"/>
  <c r="C35" i="57"/>
  <c r="P34" i="57"/>
  <c r="N34" i="57"/>
  <c r="M34" i="57"/>
  <c r="L34" i="57"/>
  <c r="K34" i="57"/>
  <c r="J34" i="57"/>
  <c r="I34" i="57"/>
  <c r="H34" i="57"/>
  <c r="G34" i="57"/>
  <c r="F34" i="57"/>
  <c r="E34" i="57"/>
  <c r="D34" i="57"/>
  <c r="C34" i="57"/>
  <c r="M32" i="57"/>
  <c r="L32" i="57"/>
  <c r="K32" i="57"/>
  <c r="J32" i="57"/>
  <c r="I32" i="57"/>
  <c r="H32" i="57"/>
  <c r="G32" i="57"/>
  <c r="F32" i="57"/>
  <c r="E32" i="57"/>
  <c r="D32" i="57"/>
  <c r="C32" i="57"/>
  <c r="P31" i="57"/>
  <c r="M31" i="57"/>
  <c r="L31" i="57"/>
  <c r="K31" i="57"/>
  <c r="J31" i="57"/>
  <c r="I31" i="57"/>
  <c r="H31" i="57"/>
  <c r="G31" i="57"/>
  <c r="F31" i="57"/>
  <c r="E31" i="57"/>
  <c r="D31" i="57"/>
  <c r="C31" i="57"/>
  <c r="P30" i="57"/>
  <c r="N30" i="57"/>
  <c r="M30" i="57"/>
  <c r="L30" i="57"/>
  <c r="K30" i="57"/>
  <c r="J30" i="57"/>
  <c r="I30" i="57"/>
  <c r="H30" i="57"/>
  <c r="G30" i="57"/>
  <c r="F30" i="57"/>
  <c r="E30" i="57"/>
  <c r="D30" i="57"/>
  <c r="C30" i="57"/>
  <c r="N28" i="57"/>
  <c r="M28" i="57"/>
  <c r="L28" i="57"/>
  <c r="K28" i="57"/>
  <c r="J28" i="57"/>
  <c r="I28" i="57"/>
  <c r="H28" i="57"/>
  <c r="G28" i="57"/>
  <c r="F28" i="57"/>
  <c r="E28" i="57"/>
  <c r="D28" i="57"/>
  <c r="C28" i="57"/>
  <c r="N27" i="57"/>
  <c r="M27" i="57"/>
  <c r="L27" i="57"/>
  <c r="K27" i="57"/>
  <c r="J27" i="57"/>
  <c r="I27" i="57"/>
  <c r="H27" i="57"/>
  <c r="G27" i="57"/>
  <c r="F27" i="57"/>
  <c r="E27" i="57"/>
  <c r="D27" i="57"/>
  <c r="C27" i="57"/>
  <c r="N26" i="57"/>
  <c r="M26" i="57"/>
  <c r="L26" i="57"/>
  <c r="K26" i="57"/>
  <c r="J26" i="57"/>
  <c r="I26" i="57"/>
  <c r="H26" i="57"/>
  <c r="G26" i="57"/>
  <c r="F26" i="57"/>
  <c r="E26" i="57"/>
  <c r="D26" i="57"/>
  <c r="C26" i="57"/>
  <c r="N25" i="57"/>
  <c r="M25" i="57"/>
  <c r="L25" i="57"/>
  <c r="K25" i="57"/>
  <c r="J25" i="57"/>
  <c r="I25" i="57"/>
  <c r="H25" i="57"/>
  <c r="G25" i="57"/>
  <c r="F25" i="57"/>
  <c r="E25" i="57"/>
  <c r="D25" i="57"/>
  <c r="C25" i="57"/>
  <c r="M22" i="57"/>
  <c r="L22" i="57"/>
  <c r="K22" i="57"/>
  <c r="J22" i="57"/>
  <c r="I22" i="57"/>
  <c r="H22" i="57"/>
  <c r="G22" i="57"/>
  <c r="F22" i="57"/>
  <c r="E22" i="57"/>
  <c r="D22" i="57"/>
  <c r="C22" i="57"/>
  <c r="AD21" i="57"/>
  <c r="AC21" i="57"/>
  <c r="AB21" i="57"/>
  <c r="AA21" i="57"/>
  <c r="Z21" i="57"/>
  <c r="Y21" i="57"/>
  <c r="X21" i="57"/>
  <c r="W21" i="57"/>
  <c r="V21" i="57"/>
  <c r="U21" i="57"/>
  <c r="S21" i="57"/>
  <c r="R21" i="57"/>
  <c r="Q21" i="57"/>
  <c r="N21" i="57"/>
  <c r="M21" i="57"/>
  <c r="L21" i="57"/>
  <c r="K21" i="57"/>
  <c r="AD20" i="57"/>
  <c r="AC20" i="57"/>
  <c r="AB20" i="57"/>
  <c r="AA20" i="57"/>
  <c r="Z20" i="57"/>
  <c r="Y20" i="57"/>
  <c r="X20" i="57"/>
  <c r="W20" i="57"/>
  <c r="V20" i="57"/>
  <c r="U20" i="57"/>
  <c r="S20" i="57"/>
  <c r="R20" i="57"/>
  <c r="Q20" i="57"/>
  <c r="N20" i="57"/>
  <c r="M20" i="57"/>
  <c r="L20" i="57"/>
  <c r="K20" i="57"/>
  <c r="AD19" i="57"/>
  <c r="AC19" i="57"/>
  <c r="AB19" i="57"/>
  <c r="AA19" i="57"/>
  <c r="Z19" i="57"/>
  <c r="Y19" i="57"/>
  <c r="X19" i="57"/>
  <c r="W19" i="57"/>
  <c r="V19" i="57"/>
  <c r="U19" i="57"/>
  <c r="S19" i="57"/>
  <c r="R19" i="57"/>
  <c r="Q19" i="57"/>
  <c r="N19" i="57"/>
  <c r="M19" i="57"/>
  <c r="L19" i="57"/>
  <c r="K19" i="57"/>
  <c r="AD18" i="57"/>
  <c r="AC18" i="57"/>
  <c r="AB18" i="57"/>
  <c r="AA18" i="57"/>
  <c r="Z18" i="57"/>
  <c r="Y18" i="57"/>
  <c r="X18" i="57"/>
  <c r="W18" i="57"/>
  <c r="V18" i="57"/>
  <c r="U18" i="57"/>
  <c r="S18" i="57"/>
  <c r="R18" i="57"/>
  <c r="Q18" i="57"/>
  <c r="N18" i="57"/>
  <c r="M18" i="57"/>
  <c r="L18" i="57"/>
  <c r="K18" i="57"/>
  <c r="AD17" i="57"/>
  <c r="AC17" i="57"/>
  <c r="AB17" i="57"/>
  <c r="AA17" i="57"/>
  <c r="Z17" i="57"/>
  <c r="Y17" i="57"/>
  <c r="X17" i="57"/>
  <c r="W17" i="57"/>
  <c r="V17" i="57"/>
  <c r="U17" i="57"/>
  <c r="S17" i="57"/>
  <c r="R17" i="57"/>
  <c r="Q17" i="57"/>
  <c r="N17" i="57"/>
  <c r="M17" i="57"/>
  <c r="L17" i="57"/>
  <c r="K17" i="57"/>
  <c r="AD16" i="57"/>
  <c r="AC16" i="57"/>
  <c r="AB16" i="57"/>
  <c r="AA16" i="57"/>
  <c r="Z16" i="57"/>
  <c r="Y16" i="57"/>
  <c r="X16" i="57"/>
  <c r="W16" i="57"/>
  <c r="V16" i="57"/>
  <c r="U16" i="57"/>
  <c r="S16" i="57"/>
  <c r="R16" i="57"/>
  <c r="Q16" i="57"/>
  <c r="N16" i="57"/>
  <c r="M16" i="57"/>
  <c r="L16" i="57"/>
  <c r="K16" i="57"/>
  <c r="AD15" i="57"/>
  <c r="AC15" i="57"/>
  <c r="AB15" i="57"/>
  <c r="AA15" i="57"/>
  <c r="Z15" i="57"/>
  <c r="Y15" i="57"/>
  <c r="X15" i="57"/>
  <c r="W15" i="57"/>
  <c r="V15" i="57"/>
  <c r="U15" i="57"/>
  <c r="S15" i="57"/>
  <c r="R15" i="57"/>
  <c r="Q15" i="57"/>
  <c r="N15" i="57"/>
  <c r="M15" i="57"/>
  <c r="L15" i="57"/>
  <c r="K15" i="57"/>
  <c r="AD14" i="57"/>
  <c r="AC14" i="57"/>
  <c r="AB14" i="57"/>
  <c r="AA14" i="57"/>
  <c r="Z14" i="57"/>
  <c r="Y14" i="57"/>
  <c r="X14" i="57"/>
  <c r="W14" i="57"/>
  <c r="V14" i="57"/>
  <c r="U14" i="57"/>
  <c r="S14" i="57"/>
  <c r="R14" i="57"/>
  <c r="Q14" i="57"/>
  <c r="N14" i="57"/>
  <c r="M14" i="57"/>
  <c r="L14" i="57"/>
  <c r="K14" i="57"/>
  <c r="AD13" i="57"/>
  <c r="AC13" i="57"/>
  <c r="AB13" i="57"/>
  <c r="AA13" i="57"/>
  <c r="Z13" i="57"/>
  <c r="Y13" i="57"/>
  <c r="X13" i="57"/>
  <c r="W13" i="57"/>
  <c r="V13" i="57"/>
  <c r="U13" i="57"/>
  <c r="S13" i="57"/>
  <c r="R13" i="57"/>
  <c r="Q13" i="57"/>
  <c r="N13" i="57"/>
  <c r="M13" i="57"/>
  <c r="L13" i="57"/>
  <c r="K13" i="57"/>
  <c r="AD12" i="57"/>
  <c r="AC12" i="57"/>
  <c r="AB12" i="57"/>
  <c r="AA12" i="57"/>
  <c r="Z12" i="57"/>
  <c r="Y12" i="57"/>
  <c r="X12" i="57"/>
  <c r="W12" i="57"/>
  <c r="V12" i="57"/>
  <c r="U12" i="57"/>
  <c r="S12" i="57"/>
  <c r="R12" i="57"/>
  <c r="Q12" i="57"/>
  <c r="N12" i="57"/>
  <c r="M12" i="57"/>
  <c r="L12" i="57"/>
  <c r="K12" i="57"/>
  <c r="AD11" i="57"/>
  <c r="AC11" i="57"/>
  <c r="AB11" i="57"/>
  <c r="AA11" i="57"/>
  <c r="Z11" i="57"/>
  <c r="Y11" i="57"/>
  <c r="X11" i="57"/>
  <c r="W11" i="57"/>
  <c r="V11" i="57"/>
  <c r="U11" i="57"/>
  <c r="S11" i="57"/>
  <c r="R11" i="57"/>
  <c r="Q11" i="57"/>
  <c r="N11" i="57"/>
  <c r="M11" i="57"/>
  <c r="L11" i="57"/>
  <c r="K11" i="57"/>
  <c r="AD10" i="57"/>
  <c r="AC10" i="57"/>
  <c r="AB10" i="57"/>
  <c r="AA10" i="57"/>
  <c r="Z10" i="57"/>
  <c r="Y10" i="57"/>
  <c r="X10" i="57"/>
  <c r="W10" i="57"/>
  <c r="V10" i="57"/>
  <c r="U10" i="57"/>
  <c r="S10" i="57"/>
  <c r="R10" i="57"/>
  <c r="Q10" i="57"/>
  <c r="N10" i="57"/>
  <c r="M10" i="57"/>
  <c r="L10" i="57"/>
  <c r="K10" i="57"/>
  <c r="G35" i="124"/>
  <c r="G34" i="124"/>
  <c r="G33" i="124"/>
  <c r="G32" i="124"/>
  <c r="G30" i="124"/>
  <c r="G29" i="124"/>
  <c r="G28" i="124"/>
  <c r="G27" i="124"/>
  <c r="G26" i="124"/>
  <c r="G24" i="124"/>
  <c r="G23" i="124"/>
  <c r="G22" i="124"/>
  <c r="G21" i="124"/>
  <c r="G20" i="124"/>
  <c r="G19" i="124"/>
  <c r="G17" i="124"/>
  <c r="G16" i="124"/>
  <c r="G15" i="124"/>
  <c r="G13" i="124"/>
  <c r="G11" i="124"/>
  <c r="J11" i="122"/>
  <c r="J10" i="122"/>
  <c r="J10" i="121"/>
  <c r="J21" i="118"/>
  <c r="J20" i="118"/>
  <c r="J19" i="118"/>
  <c r="J18" i="118"/>
  <c r="J17" i="118"/>
  <c r="J16" i="118"/>
  <c r="J15" i="118"/>
  <c r="J14" i="118"/>
  <c r="J13" i="118"/>
  <c r="J12" i="118"/>
  <c r="J11" i="118"/>
  <c r="J10" i="118"/>
  <c r="J29" i="117"/>
  <c r="J27" i="117"/>
  <c r="J26" i="117"/>
  <c r="F24" i="117"/>
  <c r="E24" i="117"/>
  <c r="D24" i="117"/>
  <c r="J21" i="117"/>
  <c r="J20" i="117"/>
  <c r="J19" i="117"/>
  <c r="J18" i="117"/>
  <c r="F16" i="117"/>
  <c r="E16" i="117"/>
  <c r="D16" i="117"/>
  <c r="J13" i="117"/>
  <c r="J12" i="117"/>
  <c r="J11" i="117"/>
  <c r="J10" i="117"/>
  <c r="E8" i="117"/>
  <c r="J10" i="116"/>
  <c r="J27" i="114"/>
  <c r="J26" i="114"/>
  <c r="J25" i="114"/>
  <c r="J24" i="114"/>
  <c r="J23" i="114"/>
  <c r="J17" i="114"/>
  <c r="J16" i="114"/>
  <c r="J15" i="114"/>
  <c r="J13" i="114"/>
  <c r="J12" i="114"/>
  <c r="J11" i="114"/>
  <c r="J10" i="114"/>
  <c r="J10" i="113"/>
  <c r="J10" i="112"/>
  <c r="J12" i="111"/>
  <c r="J11" i="111"/>
  <c r="J10" i="111"/>
  <c r="J16" i="125"/>
  <c r="J15" i="125"/>
  <c r="J14" i="125"/>
  <c r="J13" i="125"/>
  <c r="J12" i="125"/>
  <c r="J11" i="125"/>
  <c r="J10" i="125"/>
  <c r="J15" i="110"/>
  <c r="J14" i="110"/>
  <c r="J13" i="110"/>
  <c r="J12" i="110"/>
  <c r="J11" i="110"/>
  <c r="J10" i="110"/>
  <c r="J13" i="109"/>
  <c r="J12" i="109"/>
  <c r="J11" i="109"/>
  <c r="J10" i="109"/>
  <c r="J17" i="108"/>
  <c r="J16" i="108"/>
  <c r="J11" i="108"/>
  <c r="J10" i="108"/>
  <c r="J13" i="107"/>
  <c r="J12" i="107"/>
  <c r="J11" i="107"/>
  <c r="J10" i="107"/>
  <c r="J15" i="106"/>
  <c r="J14" i="106"/>
  <c r="J13" i="106"/>
  <c r="J12" i="106"/>
  <c r="J11" i="106"/>
  <c r="G10" i="106"/>
</calcChain>
</file>

<file path=xl/sharedStrings.xml><?xml version="1.0" encoding="utf-8"?>
<sst xmlns="http://schemas.openxmlformats.org/spreadsheetml/2006/main" count="1201" uniqueCount="398">
  <si>
    <t>TOTAL (IMD, veh/dia)</t>
  </si>
  <si>
    <t>variació 2007-2008</t>
  </si>
  <si>
    <t>variació 2008-2009</t>
  </si>
  <si>
    <t>GENER</t>
  </si>
  <si>
    <t>FEBRER</t>
  </si>
  <si>
    <t>MARÇ</t>
  </si>
  <si>
    <t>ABRIL</t>
  </si>
  <si>
    <t>MAIG</t>
  </si>
  <si>
    <t>JUNY</t>
  </si>
  <si>
    <t>JULIOL</t>
  </si>
  <si>
    <t>AGOST</t>
  </si>
  <si>
    <t>SETEMBRE</t>
  </si>
  <si>
    <t>OCTUBRE</t>
  </si>
  <si>
    <t>NOVEMBRE</t>
  </si>
  <si>
    <t>DESEMBRE</t>
  </si>
  <si>
    <t>Passatgers</t>
  </si>
  <si>
    <t>Ocupats</t>
  </si>
  <si>
    <t>Aturats</t>
  </si>
  <si>
    <t>set-oct</t>
  </si>
  <si>
    <t>set-nov</t>
  </si>
  <si>
    <t>SGIT (ATM)</t>
  </si>
  <si>
    <t>Transport Públic (Mviatges)</t>
  </si>
  <si>
    <t>gen-oct</t>
  </si>
  <si>
    <t>Actius (milers)</t>
  </si>
  <si>
    <t>Ocupats (milers)</t>
  </si>
  <si>
    <t>Aturats (milers)</t>
  </si>
  <si>
    <t>PIB</t>
  </si>
  <si>
    <t>IPC</t>
  </si>
  <si>
    <t>Pernoctacions en hotels</t>
  </si>
  <si>
    <t>Metro</t>
  </si>
  <si>
    <t>Bus TMB</t>
  </si>
  <si>
    <t xml:space="preserve">   Total TMB</t>
  </si>
  <si>
    <t>FGC</t>
  </si>
  <si>
    <t>Tramvia</t>
  </si>
  <si>
    <t>en xifres absolutes</t>
  </si>
  <si>
    <t>en %</t>
  </si>
  <si>
    <t>-</t>
  </si>
  <si>
    <t>Preu del petroli ($/barril BRENT)</t>
  </si>
  <si>
    <t>Àmbit</t>
  </si>
  <si>
    <t>Catalunya</t>
  </si>
  <si>
    <t>Món</t>
  </si>
  <si>
    <t>Aeroport</t>
  </si>
  <si>
    <t>Port</t>
  </si>
  <si>
    <t>RMB</t>
  </si>
  <si>
    <t>Població a 1 de gener (milers)</t>
  </si>
  <si>
    <t>Trànsit en autopistes de peatge (vehicles lleugers)</t>
  </si>
  <si>
    <t>Font</t>
  </si>
  <si>
    <t>INE</t>
  </si>
  <si>
    <t>CORES (Ministerio de Industria, Turismo y Comercio)</t>
  </si>
  <si>
    <t>AENA</t>
  </si>
  <si>
    <t>APB</t>
  </si>
  <si>
    <t>Anual</t>
  </si>
  <si>
    <t>Hipotecas</t>
  </si>
  <si>
    <t xml:space="preserve">  Resultados provinciales mensuales. Base nueva</t>
  </si>
  <si>
    <t>Hipotecas por meses, provincias, naturaleza de la finca y número e importe.</t>
  </si>
  <si>
    <t>Unidades:Nº/Importe (miles de euros)</t>
  </si>
  <si>
    <t>Total finques</t>
  </si>
  <si>
    <t>Hipoteques constituïdes (milers d'Euros)</t>
  </si>
  <si>
    <t>Demografia i mercat laboral</t>
  </si>
  <si>
    <t>Index de preus al consum</t>
  </si>
  <si>
    <t>Estat</t>
  </si>
  <si>
    <t>Taxa d'atur (aturats/actius)</t>
  </si>
  <si>
    <t>Preu del petroli</t>
  </si>
  <si>
    <t>Motos i ciclomotors</t>
  </si>
  <si>
    <t>CORES</t>
  </si>
  <si>
    <t>Mobilitat de viatgers</t>
  </si>
  <si>
    <t>Mobilitat de mercaderies</t>
  </si>
  <si>
    <t>Període</t>
  </si>
  <si>
    <t>gener-febrer</t>
  </si>
  <si>
    <t>IPC Carburants i Combustibles</t>
  </si>
  <si>
    <t>Aeroport de Barcelona (pax)</t>
  </si>
  <si>
    <t>Port de Barcelona (pax)</t>
  </si>
  <si>
    <t>Port de Barcelona (tones)</t>
  </si>
  <si>
    <t>Aeroport de Barcelona (tones)</t>
  </si>
  <si>
    <t>milions de viatges</t>
  </si>
  <si>
    <t>TOTAL (milions de viatges)</t>
  </si>
  <si>
    <t>SINTESI DELS PRINCIPALS INDICADORS</t>
  </si>
  <si>
    <t>Idescat</t>
  </si>
  <si>
    <t>Vehicles totals</t>
  </si>
  <si>
    <t>Producte interior brut</t>
  </si>
  <si>
    <t>Població a 1 de gener</t>
  </si>
  <si>
    <t>INE (EPA)</t>
  </si>
  <si>
    <t>Indicadors generals de consum</t>
  </si>
  <si>
    <t>Barcelona</t>
  </si>
  <si>
    <t>1T</t>
  </si>
  <si>
    <t>2T</t>
  </si>
  <si>
    <t>3T</t>
  </si>
  <si>
    <t>4T</t>
  </si>
  <si>
    <t>1QD</t>
  </si>
  <si>
    <t>2QD</t>
  </si>
  <si>
    <t>3QD</t>
  </si>
  <si>
    <t>AP-7 Martorell</t>
  </si>
  <si>
    <t>C-32 Garraf</t>
  </si>
  <si>
    <t>C-32 Vilassar</t>
  </si>
  <si>
    <t>C-33 Mollet</t>
  </si>
  <si>
    <t>E-09/C-16 Túnels de Vallvidrera</t>
  </si>
  <si>
    <t>Matriculacions de vehicles</t>
  </si>
  <si>
    <t>Turismes</t>
  </si>
  <si>
    <t>http://www.ine.es/jaxi/menu.do?type=pcaxis&amp;path=%2Ft30%2Fp149&amp;file=inebase&amp;L=</t>
  </si>
  <si>
    <t>INDICADOR</t>
  </si>
  <si>
    <t>DESCRIPCIÓ</t>
  </si>
  <si>
    <t>UNITATS</t>
  </si>
  <si>
    <t>FONT</t>
  </si>
  <si>
    <t>PERIODICITAT</t>
  </si>
  <si>
    <t>PROCEDIMENT OBTENCIÓ</t>
  </si>
  <si>
    <t>ÀMBIT</t>
  </si>
  <si>
    <t>Trimestral</t>
  </si>
  <si>
    <t>Habitants</t>
  </si>
  <si>
    <t>Xifres oficials de població, aprovades mitjançant Real Decret, de tots els municipis espanyols a 1 de gener de cada any</t>
  </si>
  <si>
    <t>Milers de persones</t>
  </si>
  <si>
    <t>Actius</t>
  </si>
  <si>
    <t>Subconjunt de persones amb la capacitat i el desig de treballar</t>
  </si>
  <si>
    <t>Persona activa que no troba feina</t>
  </si>
  <si>
    <t xml:space="preserve">Persones de més de 16 anys que han treballat en una ocupació de forma remunerada </t>
  </si>
  <si>
    <t>Mensual</t>
  </si>
  <si>
    <t>Preu del barril de petroli cru Brent</t>
  </si>
  <si>
    <t>c€/litre</t>
  </si>
  <si>
    <t>Preu de la gasolina 95 I.O</t>
  </si>
  <si>
    <t>Preu del gasoil d'automoció</t>
  </si>
  <si>
    <t>ktep</t>
  </si>
  <si>
    <t>Consum carburants d'automoció</t>
  </si>
  <si>
    <t>milers €</t>
  </si>
  <si>
    <t>Hipoteques constituïdes</t>
  </si>
  <si>
    <t>Trànsit en autopistes de peatge</t>
  </si>
  <si>
    <t>veh/dia</t>
  </si>
  <si>
    <t>Nombre vehicles</t>
  </si>
  <si>
    <t>Intensitat mitjana de vehicles totals en el període considerat</t>
  </si>
  <si>
    <t>Intensitat mitjana de vehicles en el periode conisderat diferenciant els vehicles lleugers i els pesants</t>
  </si>
  <si>
    <t xml:space="preserve">Índex que recull i compara els preus d'un conjunt de béns i serveis o productes </t>
  </si>
  <si>
    <t>Nombre de nits que cada viatger passa en un allotjament</t>
  </si>
  <si>
    <t>Nombre d'hipoteques sobre finques rústiques i vivendes</t>
  </si>
  <si>
    <t>Tones</t>
  </si>
  <si>
    <t>Nombre de passatgers al port de Barcelona</t>
  </si>
  <si>
    <t>Estat i Catalunya</t>
  </si>
  <si>
    <t>PIB a Catalunya</t>
  </si>
  <si>
    <t>PIB a l'Estat</t>
  </si>
  <si>
    <t>Preu de la gasolina 95 I.O. (€/litre)</t>
  </si>
  <si>
    <t>Preu del gasoil d'automoció (€/litre)</t>
  </si>
  <si>
    <t>(*) Nombre de nous habitatges que està previst construir o rehabilitar, en base als visats de direcció d'obra.</t>
  </si>
  <si>
    <t>Altres indicadors</t>
  </si>
  <si>
    <t>Pernoctacions en hotels (milers)</t>
  </si>
  <si>
    <t>Hipoteques constituïdes (milions d'Euros)</t>
  </si>
  <si>
    <t>Economia, demografia i mercat de treball</t>
  </si>
  <si>
    <t>IPC general Estat</t>
  </si>
  <si>
    <t>IPC general Catalunya</t>
  </si>
  <si>
    <t>Construcció d'habitatges</t>
  </si>
  <si>
    <t>Visats de direcció d'obra</t>
  </si>
  <si>
    <t>unitats</t>
  </si>
  <si>
    <t>Variació</t>
  </si>
  <si>
    <t>gen-març</t>
  </si>
  <si>
    <t>Economia</t>
  </si>
  <si>
    <t>Estadisticas financieras y monetarias</t>
  </si>
  <si>
    <t>Variació interanual</t>
  </si>
  <si>
    <t>variació 2009-2010</t>
  </si>
  <si>
    <t>Altres vehicles</t>
  </si>
  <si>
    <t>Dirección General de Tráfico</t>
  </si>
  <si>
    <t>Camions i furgonetes</t>
  </si>
  <si>
    <t>Autobusos</t>
  </si>
  <si>
    <t>Nombre de vehicles matriculats per tipologia de vehicles</t>
  </si>
  <si>
    <t>IPC transports Catalunya</t>
  </si>
  <si>
    <t>IPC carburants i combustibles Catalunya</t>
  </si>
  <si>
    <t>maig-juny</t>
  </si>
  <si>
    <t>variació 2010-2011</t>
  </si>
  <si>
    <t>gener-juny</t>
  </si>
  <si>
    <t>ICAEN</t>
  </si>
  <si>
    <t>Preu de carburants d'automoció</t>
  </si>
  <si>
    <t>Consum i emissions de carburants d'automoció</t>
  </si>
  <si>
    <t>Tn</t>
  </si>
  <si>
    <t>Mensualment, la SGREGIV envia les dades per correu electònic</t>
  </si>
  <si>
    <r>
      <t xml:space="preserve">(*) </t>
    </r>
    <r>
      <rPr>
        <i/>
        <sz val="7"/>
        <rFont val="Arial"/>
        <family val="2"/>
      </rPr>
      <t>Gasolina i gasoil</t>
    </r>
  </si>
  <si>
    <t>Consum de gasolina i gasoil (ktep)</t>
  </si>
  <si>
    <r>
      <t>Emissions CO</t>
    </r>
    <r>
      <rPr>
        <vertAlign val="subscript"/>
        <sz val="8"/>
        <rFont val="Arial"/>
        <family val="2"/>
      </rPr>
      <t>2</t>
    </r>
  </si>
  <si>
    <r>
      <t>Emissions de CO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 xml:space="preserve"> degudes al transport</t>
    </r>
  </si>
  <si>
    <t>Viatges en transport públic</t>
  </si>
  <si>
    <t>Mercaderies aeroport</t>
  </si>
  <si>
    <t>ICAEN, a través de contacte previ quadrimestral</t>
  </si>
  <si>
    <t>L'ICAEN ha facilitat factors de conversió</t>
  </si>
  <si>
    <t>TOTAL (IMD VP, veh/dia)</t>
  </si>
  <si>
    <t>gener-novembre</t>
  </si>
  <si>
    <t>Consum carburants d'automoció Estat</t>
  </si>
  <si>
    <t>Consum carburants d'automoció Província Barcelona (gasolina i gasoil)</t>
  </si>
  <si>
    <t>Consulta directa web</t>
  </si>
  <si>
    <t>Idescat, INE i Dep. D'Ec. i Coneixement / INE</t>
  </si>
  <si>
    <t>Pernoct.</t>
  </si>
  <si>
    <t>Variació interanual del Producte interior brut</t>
  </si>
  <si>
    <t>Quocient entre el nombre de treballadros aturats i la població activa</t>
  </si>
  <si>
    <t>Preu del petroli (€/barril BRENT)</t>
  </si>
  <si>
    <t>Preu petroli (€/barril Brent)</t>
  </si>
  <si>
    <t>Preu del petroli ($ i €  per barril BRENT)</t>
  </si>
  <si>
    <t>$ i € / barril BRENT</t>
  </si>
  <si>
    <t>Indexmundi a partir de Fons Monetari Internacional</t>
  </si>
  <si>
    <t>Indicadors de preus, consums i emissions relacionats amb la mobilitat</t>
  </si>
  <si>
    <t>Preu gasoil d'automoció (€/l)</t>
  </si>
  <si>
    <t>Barcelonès</t>
  </si>
  <si>
    <t>Maresme</t>
  </si>
  <si>
    <t>Vallès Oriental</t>
  </si>
  <si>
    <t>Baix Llobregat</t>
  </si>
  <si>
    <t>Garraf</t>
  </si>
  <si>
    <t>Grup Abertis i Túnels de Barcelona i Cadí</t>
  </si>
  <si>
    <t xml:space="preserve">FGC </t>
  </si>
  <si>
    <t xml:space="preserve">Renfe Rodalies </t>
  </si>
  <si>
    <t xml:space="preserve">Autobusos DGTM </t>
  </si>
  <si>
    <t xml:space="preserve">Autobusos urbans </t>
  </si>
  <si>
    <t>Renfe</t>
  </si>
  <si>
    <t>Passatgers ferrocarril LD</t>
  </si>
  <si>
    <t>PROVINCIA DE GIRONA</t>
  </si>
  <si>
    <t>PROVINCIA DE LLEIDA</t>
  </si>
  <si>
    <t>PROVINCIA DE TARRAGONA</t>
  </si>
  <si>
    <t>Aeroport de Girona (pax)</t>
  </si>
  <si>
    <t>Aeroport de Reus (pax)</t>
  </si>
  <si>
    <t>Trànsit de llarga distància (Aeroports de Barcelona, Girona i Reus, Estació de Sants i Port de Barcelona)</t>
  </si>
  <si>
    <t>Tarragona</t>
  </si>
  <si>
    <t>AP-7 la Roca</t>
  </si>
  <si>
    <t>AP-7 la Jonquera</t>
  </si>
  <si>
    <t>C-32 Cubelles</t>
  </si>
  <si>
    <t>E-09/C-16 Sant Vicenç de Castellet</t>
  </si>
  <si>
    <t>E-09/C-16 Túnel del Cadí</t>
  </si>
  <si>
    <t>AP-2 L'Albí</t>
  </si>
  <si>
    <t>AP-7 L'Ametlla de Mar</t>
  </si>
  <si>
    <t>C-14 Reus Nord-La Selva del Camp</t>
  </si>
  <si>
    <t>C-16 Puig Reig-Gironella</t>
  </si>
  <si>
    <t>C-17 Tona-Taradell</t>
  </si>
  <si>
    <t>C-25 Sant Ramon-Calaf</t>
  </si>
  <si>
    <t>C-25 Avinyó-Santa Maria d'Oló</t>
  </si>
  <si>
    <t>C-35 Can Carbonell-Llagostera Sud</t>
  </si>
  <si>
    <t>C-25 St Hilari Sacalm-Sta Coloma F.</t>
  </si>
  <si>
    <t>Lleida</t>
  </si>
  <si>
    <t>Girona</t>
  </si>
  <si>
    <t>Subdirecció General de Relacions amb les Empreses Gestores d'Infraestructures Viàries (TES)</t>
  </si>
  <si>
    <t>AVANT</t>
  </si>
  <si>
    <t>Autopistes de peatge (VL/dia)</t>
  </si>
  <si>
    <t>Autopistes de peatge (VP/dia)</t>
  </si>
  <si>
    <t>Vies de la Generalitat lliures de peatge (VP/dia)</t>
  </si>
  <si>
    <t>Aeroports</t>
  </si>
  <si>
    <t>Ports</t>
  </si>
  <si>
    <t>Trànsit en vies lliures de peatge</t>
  </si>
  <si>
    <t>Servei de Dades viàries (DGITT, Generalitat)</t>
  </si>
  <si>
    <t>S'efectua contacte previ cada quadrimestre amb el SEDV</t>
  </si>
  <si>
    <t>Passatgers aeroports</t>
  </si>
  <si>
    <t>Nombre de passatgers aeroports Barcelona, Girona i Reus</t>
  </si>
  <si>
    <t>Passatgers port BCN</t>
  </si>
  <si>
    <t>Tones de mercaderia Ports de Barcelona i Tarragona</t>
  </si>
  <si>
    <t>Tones de mercaderia aeroport de Barcelona</t>
  </si>
  <si>
    <t>Viatges en els diferents modes de transport públic</t>
  </si>
  <si>
    <t>DGTIM</t>
  </si>
  <si>
    <t>APB / APT</t>
  </si>
  <si>
    <t>Trànsit en vies lliures de peatge. Concessions peatge ombra de la Generalitat (vehicles lleugers)</t>
  </si>
  <si>
    <t>C-15 Pla de Penedès-St Pere Riudebitlles</t>
  </si>
  <si>
    <t>Alt Empordà</t>
  </si>
  <si>
    <t>Bages</t>
  </si>
  <si>
    <t>Baix Ebre</t>
  </si>
  <si>
    <t>Les Garrigues</t>
  </si>
  <si>
    <t>Cerdanya</t>
  </si>
  <si>
    <t>Baix Camp</t>
  </si>
  <si>
    <t>Alt Penedès</t>
  </si>
  <si>
    <t>Berguedà</t>
  </si>
  <si>
    <t>Osona</t>
  </si>
  <si>
    <t>Segarra/Anoia</t>
  </si>
  <si>
    <t>La Selva</t>
  </si>
  <si>
    <t>Gironès</t>
  </si>
  <si>
    <t>Aeroport de Lleida-Alguaire (pax)</t>
  </si>
  <si>
    <t>Total sistema aeroportuari (tones)</t>
  </si>
  <si>
    <t>Aeroport de Girona (tones)</t>
  </si>
  <si>
    <t>Aeroport de Reus (tones)</t>
  </si>
  <si>
    <t>Aeroport de Lleida-Alguaire (tones)</t>
  </si>
  <si>
    <t>Aeroports de Catalunya</t>
  </si>
  <si>
    <t>Sistema aeroportuari (Mpax)</t>
  </si>
  <si>
    <t>ATM Camp de Tarragona</t>
  </si>
  <si>
    <t>ATM Àrea de Barcelona</t>
  </si>
  <si>
    <t>ATM Àrea de Girona</t>
  </si>
  <si>
    <t>ATM Àrea de Lleida</t>
  </si>
  <si>
    <t>ATM Barcelona</t>
  </si>
  <si>
    <t>Bus interurbà DGTM (no integrat)</t>
  </si>
  <si>
    <t>DGTM</t>
  </si>
  <si>
    <t>Transport Públic col·lectiu (ATM Àrea de Barcelona)</t>
  </si>
  <si>
    <t>Transport Públic col·lectiu (ATM Àrea de Girona)</t>
  </si>
  <si>
    <t>Transport Públic col·lectiu (ATM Àrea de Lleida)</t>
  </si>
  <si>
    <t>Trànsit de vehicles pesants</t>
  </si>
  <si>
    <t>TOTAL peatge (IMD VP, veh/dia)</t>
  </si>
  <si>
    <t>TOTAL no peatge  (IMD VP, veh/dia)</t>
  </si>
  <si>
    <t>Total sistema aeroportuari (pax)</t>
  </si>
  <si>
    <t>Transport Públic col·lectiu (ATM Camp de Tarragona)</t>
  </si>
  <si>
    <t>Nombre de passatgers de l'aeroport de Lleida</t>
  </si>
  <si>
    <t>Aeroports de Catalunya a través de contacte previ</t>
  </si>
  <si>
    <t>Total estacions TAV (pax)</t>
  </si>
  <si>
    <t>Transport de mercaderies en ferrocarril, en ports i aeroports</t>
  </si>
  <si>
    <t>Ferrocarrils de la Generalitat</t>
  </si>
  <si>
    <t>Total ferrocarril (tones)</t>
  </si>
  <si>
    <r>
      <t>Sants (AVE + LD) (pax)</t>
    </r>
    <r>
      <rPr>
        <vertAlign val="superscript"/>
        <sz val="10"/>
        <rFont val="Univers"/>
      </rPr>
      <t xml:space="preserve"> (*)</t>
    </r>
  </si>
  <si>
    <r>
      <t>Camp de Tarragona (AVE + LD) (pax)</t>
    </r>
    <r>
      <rPr>
        <vertAlign val="superscript"/>
        <sz val="10"/>
        <rFont val="Univers"/>
      </rPr>
      <t xml:space="preserve"> (*)</t>
    </r>
  </si>
  <si>
    <r>
      <t>Lleida-Pirineus (AVE + LD) (pax)</t>
    </r>
    <r>
      <rPr>
        <vertAlign val="superscript"/>
        <sz val="10"/>
        <rFont val="Univers"/>
      </rPr>
      <t xml:space="preserve"> (*)</t>
    </r>
  </si>
  <si>
    <t>ND</t>
  </si>
  <si>
    <t>Ferrocarril (AVE + LD) (Mpax)</t>
  </si>
  <si>
    <t>ADIF</t>
  </si>
  <si>
    <t>Ferrocarrils de la Generalitat (Mtones)</t>
  </si>
  <si>
    <t>Ports de Barcelona i Tarragona (tones)</t>
  </si>
  <si>
    <t>Ports de Barcelona i Tarragona (Mtones)</t>
  </si>
  <si>
    <t>Estació</t>
  </si>
  <si>
    <t>Mercaderies ferrocarril</t>
  </si>
  <si>
    <t>Tones de mercaderia transportades per FGC (Línia del Vallès)</t>
  </si>
  <si>
    <t>Nombre de passatgers LD+AVE (Estacions TAV)</t>
  </si>
  <si>
    <t>Estacions</t>
  </si>
  <si>
    <t xml:space="preserve">Mercaderies ports </t>
  </si>
  <si>
    <t>Tones de mercaderia Ports de La Generalitat</t>
  </si>
  <si>
    <t>Ports de la Generalitat</t>
  </si>
  <si>
    <t>Quadrimestral</t>
  </si>
  <si>
    <t>S'efectua contacte previ cada quadrimestre</t>
  </si>
  <si>
    <t>Direcció General d'Infraestructures de transport terrestre (TES) i Subdirecció General de Relacions amb les Empreses Gestores d'Infraestructures Viàries (TES)</t>
  </si>
  <si>
    <t>Subdirecció General de Relacions amb les Empreses Gestores d'Infraestructures Viàries (TES),  Grup Abertis i Túnels de Barcelona i Cadí SA</t>
  </si>
  <si>
    <t>Passatgers ferrocarril AVANT</t>
  </si>
  <si>
    <t>Nombre de passatgers AVANT (Estacions TAV)</t>
  </si>
  <si>
    <t>S'efectua contacte previ anual</t>
  </si>
  <si>
    <r>
      <t>Figueres-Vilafant (AVE + LD) (pax)</t>
    </r>
    <r>
      <rPr>
        <vertAlign val="superscript"/>
        <sz val="10"/>
        <rFont val="Univers"/>
      </rPr>
      <t xml:space="preserve"> (*) </t>
    </r>
  </si>
  <si>
    <r>
      <t>Girona (AVE + LD) (pax)</t>
    </r>
    <r>
      <rPr>
        <vertAlign val="superscript"/>
        <sz val="10"/>
        <rFont val="Univers"/>
      </rPr>
      <t xml:space="preserve"> (*) </t>
    </r>
  </si>
  <si>
    <t>Transport Públic col·lectiu (*)</t>
  </si>
  <si>
    <t>Regionals (**)</t>
  </si>
  <si>
    <t>AVANT Barcelona</t>
  </si>
  <si>
    <t>AVANT Girona (**)</t>
  </si>
  <si>
    <t>AVANT (*)</t>
  </si>
  <si>
    <t>Rodalies Catalunya (RENFE)</t>
  </si>
  <si>
    <t>Autobusos DGTM</t>
  </si>
  <si>
    <t>Corones 1-6</t>
  </si>
  <si>
    <t>Corona 7</t>
  </si>
  <si>
    <t>Corones 1-7</t>
  </si>
  <si>
    <t>TOTAL Corona 7 (milions de viatges)</t>
  </si>
  <si>
    <t>TOTAL Corones 1-7 (milions de viatgers)</t>
  </si>
  <si>
    <r>
      <t>(</t>
    </r>
    <r>
      <rPr>
        <i/>
        <sz val="7"/>
        <rFont val="Arial"/>
        <family val="2"/>
      </rPr>
      <t>*) viatgers regionals en trens AVANT que pugen a estacions de l'àmbit corresponent. (**) L'àmbit Girona inclou les estacions de Girona i Figueres</t>
    </r>
  </si>
  <si>
    <t xml:space="preserve">AVANT Tarragona </t>
  </si>
  <si>
    <t xml:space="preserve">AVANT  Lleida </t>
  </si>
  <si>
    <t xml:space="preserve">C-14 Reus Nord-La Selva del Camp </t>
  </si>
  <si>
    <t xml:space="preserve">C-15 Pla de Penedès-St Pere Riudebitlles </t>
  </si>
  <si>
    <t>Àmbit Catalunya</t>
  </si>
  <si>
    <t>Data actualització:</t>
  </si>
  <si>
    <t>Freqüència d'actualització:</t>
  </si>
  <si>
    <t>Condicions d'utilització</t>
  </si>
  <si>
    <t xml:space="preserve">S'autoritza la reproducció de les dades presentades, sense alterar-ne el contingut, amb l'esment de la font i la data de l'última actualització.  </t>
  </si>
  <si>
    <t xml:space="preserve">La utilització dels arxius i els resultats que se'n puguin derivar són responsabilitat exclusiva de l'usuari. </t>
  </si>
  <si>
    <t>Índex</t>
  </si>
  <si>
    <t>Fitxes indicadors CAT</t>
  </si>
  <si>
    <t>Producte Interior Brut</t>
  </si>
  <si>
    <t>Demografia i Mercat Laboral</t>
  </si>
  <si>
    <t>Índex de Preus al Consum (IPC)</t>
  </si>
  <si>
    <t>Preus dels carburants</t>
  </si>
  <si>
    <t>Consum i emissions de carburants</t>
  </si>
  <si>
    <t xml:space="preserve">Trànsit en autopistes de peatge </t>
  </si>
  <si>
    <t>Transport públic col·lectiu (TPC)</t>
  </si>
  <si>
    <t>Trànsit de llarga distància (Aeroport, Estació de Sants i Port)</t>
  </si>
  <si>
    <t>Gràfics Taxa de Variació Interanual</t>
  </si>
  <si>
    <t>Gràfics Taxa de Variació Interanual (sense llarg recorregut)</t>
  </si>
  <si>
    <t>Síntesi dels principals indicadors</t>
  </si>
  <si>
    <t>ATM Tarragona, ATM Lleida, ATM Girona</t>
  </si>
  <si>
    <t>Transport de mercaderies en ferrocarril, ports i aeroports</t>
  </si>
  <si>
    <t>Aquest document  s'ha elaborat a partir de dades recollides i aglutinades per l'ATM a partir de la informació obtinguda de diverses fonts</t>
  </si>
  <si>
    <t>Matriculacions de vehicles per tipus de combustible</t>
  </si>
  <si>
    <t>Dep economia i coneixement</t>
  </si>
  <si>
    <t>gen-abril</t>
  </si>
  <si>
    <t>Dièsel</t>
  </si>
  <si>
    <t>Gasolina</t>
  </si>
  <si>
    <t>Elèctric</t>
  </si>
  <si>
    <t>Gas Liquat de Petroli (GLP)</t>
  </si>
  <si>
    <t>Gas Natural Comprimit (GNC)</t>
  </si>
  <si>
    <t xml:space="preserve">Altres </t>
  </si>
  <si>
    <t>Bus Metropolità (gestió indirecta)</t>
  </si>
  <si>
    <t>Total AMB (TMB + gestió indirecta)</t>
  </si>
  <si>
    <t>Rodalies Catalunya (Renfe)</t>
  </si>
  <si>
    <t>Autobusos urbans</t>
  </si>
  <si>
    <t>Línia Lleida-La Pobla de Segur</t>
  </si>
  <si>
    <t>Port de Tarragona (tones)</t>
  </si>
  <si>
    <t>Ports de la Generalitat (tones) (*)</t>
  </si>
  <si>
    <t>Emissions de CO2 del transport (MTn)</t>
  </si>
  <si>
    <t>Vies de la Generalitat lliures de peatge (VL/dia) (*)</t>
  </si>
  <si>
    <t>(*) Concessions peatge ombra de la Generalitat</t>
  </si>
  <si>
    <t>1T18-1T17</t>
  </si>
  <si>
    <t xml:space="preserve">Habitatges en construcció (visats d'obra) (*) </t>
  </si>
  <si>
    <t>C-12 Tortosa (VP/dia)</t>
  </si>
  <si>
    <t>C-13 Alcoletge (VP/dia)</t>
  </si>
  <si>
    <t>El Segrià</t>
  </si>
  <si>
    <t>Consum carburants d'automoció (ktep)</t>
  </si>
  <si>
    <t>Consum gasoil (ktep)</t>
  </si>
  <si>
    <t>Consum gasolina (ktep)</t>
  </si>
  <si>
    <t>Emissions de CO2 del transport (*) (Tn)</t>
  </si>
  <si>
    <r>
      <rPr>
        <vertAlign val="superscript"/>
        <sz val="10"/>
        <rFont val="Arial"/>
        <family val="2"/>
      </rPr>
      <t>(*)</t>
    </r>
    <r>
      <rPr>
        <sz val="10"/>
        <rFont val="Arial"/>
        <family val="2"/>
      </rPr>
      <t xml:space="preserve"> </t>
    </r>
    <r>
      <rPr>
        <i/>
        <sz val="8"/>
        <rFont val="Arial"/>
        <family val="2"/>
      </rPr>
      <t xml:space="preserve">Inclou viatgers domèstics. No inclou internacionals ni AVANT.  </t>
    </r>
  </si>
  <si>
    <t>INDICADORS DE MOBILITAT I CONJUNTURA 2019</t>
  </si>
  <si>
    <t>variació 2019-2018 en %</t>
  </si>
  <si>
    <t>variació 2019-2018</t>
  </si>
  <si>
    <t>E-09/C-16 Barrera Lateral</t>
  </si>
  <si>
    <t>1gen19 - 1 gen18</t>
  </si>
  <si>
    <t>FMI, elaboració datosmacro</t>
  </si>
  <si>
    <t>Febrer de 2020</t>
  </si>
  <si>
    <t>INDICADORS DE MOBILITAT I CONJUNTURA del 2019</t>
  </si>
  <si>
    <t>2019-2018</t>
  </si>
  <si>
    <t>4T19-4T18</t>
  </si>
  <si>
    <t>des19-des18</t>
  </si>
  <si>
    <t>nov19-nov18</t>
  </si>
  <si>
    <t>gener-nov</t>
  </si>
  <si>
    <t>gener-des</t>
  </si>
  <si>
    <r>
      <t xml:space="preserve">(*) </t>
    </r>
    <r>
      <rPr>
        <i/>
        <sz val="7"/>
        <rFont val="Arial"/>
        <family val="2"/>
      </rPr>
      <t xml:space="preserve">Ports de Vilanova i la Geltrú, Sant Carles de la Ràpita i Palamós. </t>
    </r>
  </si>
  <si>
    <t>(*) No inclou viatgers AVANT ni de Llarg recorregut, (**) Dades de ferrocarril regional. 3Q estimat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</si>
</sst>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"/>
    <numFmt numFmtId="165" formatCode="0.000"/>
    <numFmt numFmtId="166" formatCode="0.0%"/>
    <numFmt numFmtId="167" formatCode="0.0"/>
    <numFmt numFmtId="168" formatCode="#,##0.000"/>
  </numFmts>
  <fonts count="10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7"/>
      <name val="Arial"/>
      <family val="2"/>
    </font>
    <font>
      <sz val="10"/>
      <name val="Univers"/>
      <family val="2"/>
    </font>
    <font>
      <u/>
      <sz val="10"/>
      <color indexed="12"/>
      <name val="Arial"/>
      <family val="2"/>
    </font>
    <font>
      <i/>
      <sz val="8"/>
      <name val="Arial"/>
      <family val="2"/>
    </font>
    <font>
      <b/>
      <sz val="10"/>
      <color indexed="16"/>
      <name val="Arial"/>
      <family val="2"/>
    </font>
    <font>
      <b/>
      <sz val="10"/>
      <color indexed="8"/>
      <name val="Arial"/>
      <family val="2"/>
    </font>
    <font>
      <sz val="10"/>
      <color indexed="16"/>
      <name val="Arial"/>
      <family val="2"/>
    </font>
    <font>
      <i/>
      <sz val="7"/>
      <name val="Arial"/>
      <family val="2"/>
    </font>
    <font>
      <b/>
      <i/>
      <sz val="7"/>
      <color indexed="9"/>
      <name val="Arial"/>
      <family val="2"/>
    </font>
    <font>
      <i/>
      <sz val="10"/>
      <color indexed="9"/>
      <name val="Arial"/>
      <family val="2"/>
    </font>
    <font>
      <b/>
      <sz val="8"/>
      <name val="Arial"/>
      <family val="2"/>
    </font>
    <font>
      <b/>
      <sz val="10"/>
      <color indexed="10"/>
      <name val="Arial"/>
      <family val="2"/>
    </font>
    <font>
      <b/>
      <sz val="10"/>
      <color indexed="9"/>
      <name val="Arial"/>
      <family val="2"/>
    </font>
    <font>
      <i/>
      <sz val="10"/>
      <name val="Arial"/>
      <family val="2"/>
    </font>
    <font>
      <b/>
      <sz val="12"/>
      <name val="Wingdings 3"/>
      <family val="1"/>
      <charset val="2"/>
    </font>
    <font>
      <b/>
      <sz val="12"/>
      <color indexed="9"/>
      <name val="Arial"/>
      <family val="2"/>
    </font>
    <font>
      <vertAlign val="superscript"/>
      <sz val="10"/>
      <name val="Univers"/>
    </font>
    <font>
      <vertAlign val="superscript"/>
      <sz val="10"/>
      <name val="Arial"/>
      <family val="2"/>
    </font>
    <font>
      <i/>
      <sz val="10"/>
      <color indexed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63"/>
      <name val="Arial"/>
      <family val="2"/>
    </font>
    <font>
      <vertAlign val="subscript"/>
      <sz val="8"/>
      <name val="Arial"/>
      <family val="2"/>
    </font>
    <font>
      <sz val="8"/>
      <color indexed="63"/>
      <name val="Arial"/>
      <family val="2"/>
    </font>
    <font>
      <b/>
      <sz val="10"/>
      <name val="Wingdings 3"/>
      <family val="1"/>
      <charset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FF0000"/>
      <name val="Wingdings 3"/>
      <family val="1"/>
      <charset val="2"/>
    </font>
    <font>
      <b/>
      <sz val="10"/>
      <color theme="0"/>
      <name val="Univers"/>
      <family val="2"/>
    </font>
    <font>
      <b/>
      <i/>
      <sz val="7"/>
      <color theme="0"/>
      <name val="Arial"/>
      <family val="2"/>
    </font>
    <font>
      <b/>
      <sz val="10"/>
      <color theme="9"/>
      <name val="Wingdings 3"/>
      <family val="1"/>
      <charset val="2"/>
    </font>
    <font>
      <i/>
      <vertAlign val="superscript"/>
      <sz val="10"/>
      <name val="Arial"/>
      <family val="2"/>
    </font>
    <font>
      <u/>
      <sz val="10"/>
      <color theme="10"/>
      <name val="Arial"/>
      <family val="2"/>
    </font>
    <font>
      <sz val="10"/>
      <name val="MS Sans Serif"/>
      <family val="2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0"/>
      <color rgb="FFC00000"/>
      <name val="Arial"/>
      <family val="2"/>
    </font>
    <font>
      <sz val="10"/>
      <color rgb="FFC00000"/>
      <name val="Arial"/>
      <family val="2"/>
    </font>
    <font>
      <sz val="10"/>
      <color rgb="FFC00000"/>
      <name val="Univers"/>
      <family val="2"/>
    </font>
    <font>
      <sz val="13"/>
      <color theme="2" tint="-0.499984740745262"/>
      <name val="Mic 32 New Rounded Lt"/>
      <family val="2"/>
    </font>
    <font>
      <sz val="18"/>
      <color theme="2" tint="-0.499984740745262"/>
      <name val="Mic 32 New Rounded Lt"/>
      <family val="2"/>
    </font>
    <font>
      <b/>
      <sz val="10"/>
      <color theme="3"/>
      <name val="Wingdings 3"/>
      <family val="1"/>
      <charset val="2"/>
    </font>
    <font>
      <sz val="11"/>
      <color indexed="8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20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i/>
      <sz val="10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u/>
      <sz val="12"/>
      <color theme="10"/>
      <name val="Arial"/>
      <family val="2"/>
    </font>
    <font>
      <b/>
      <sz val="18"/>
      <color theme="1"/>
      <name val="Arial"/>
      <family val="2"/>
    </font>
    <font>
      <sz val="10"/>
      <name val="Univers"/>
    </font>
    <font>
      <i/>
      <sz val="8"/>
      <color theme="1"/>
      <name val="Arial"/>
      <family val="2"/>
    </font>
    <font>
      <b/>
      <sz val="12"/>
      <color rgb="FFD51E05"/>
      <name val="Calibri"/>
      <family val="2"/>
    </font>
    <font>
      <b/>
      <sz val="10"/>
      <color rgb="FFC00000"/>
      <name val="Wingdings 3"/>
      <family val="1"/>
      <charset val="2"/>
    </font>
    <font>
      <b/>
      <sz val="10"/>
      <color rgb="FF008080"/>
      <name val="Wingdings 3"/>
      <family val="1"/>
      <charset val="2"/>
    </font>
    <font>
      <b/>
      <sz val="10"/>
      <color theme="0"/>
      <name val="Univers"/>
    </font>
    <font>
      <b/>
      <sz val="10"/>
      <color rgb="FFFF0000"/>
      <name val="Wingdings 3"/>
      <family val="1"/>
      <charset val="2"/>
    </font>
  </fonts>
  <fills count="7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51E0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4F29"/>
        <bgColor indexed="64"/>
      </patternFill>
    </fill>
    <fill>
      <patternFill patternType="solid">
        <fgColor rgb="FFCC241C"/>
        <bgColor indexed="64"/>
      </patternFill>
    </fill>
    <fill>
      <patternFill patternType="solid">
        <fgColor rgb="FF003B80"/>
        <bgColor indexed="64"/>
      </patternFill>
    </fill>
    <fill>
      <patternFill patternType="solid">
        <fgColor rgb="FF00968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</fills>
  <borders count="6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11"/>
      </left>
      <right style="medium">
        <color indexed="11"/>
      </right>
      <top style="medium">
        <color indexed="11"/>
      </top>
      <bottom style="medium">
        <color indexed="1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239">
    <xf numFmtId="0" fontId="0" fillId="0" borderId="0"/>
    <xf numFmtId="0" fontId="41" fillId="2" borderId="0" applyNumberFormat="0" applyBorder="0" applyAlignment="0" applyProtection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5" borderId="0" applyNumberFormat="0" applyBorder="0" applyAlignment="0" applyProtection="0"/>
    <xf numFmtId="0" fontId="41" fillId="8" borderId="0" applyNumberFormat="0" applyBorder="0" applyAlignment="0" applyProtection="0"/>
    <xf numFmtId="0" fontId="41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3" fillId="4" borderId="0" applyNumberFormat="0" applyBorder="0" applyAlignment="0" applyProtection="0"/>
    <xf numFmtId="0" fontId="44" fillId="16" borderId="1" applyNumberFormat="0" applyAlignment="0" applyProtection="0"/>
    <xf numFmtId="0" fontId="45" fillId="17" borderId="2" applyNumberFormat="0" applyAlignment="0" applyProtection="0"/>
    <xf numFmtId="0" fontId="46" fillId="0" borderId="3" applyNumberFormat="0" applyFill="0" applyAlignment="0" applyProtection="0"/>
    <xf numFmtId="0" fontId="47" fillId="0" borderId="0" applyNumberFormat="0" applyFill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21" borderId="0" applyNumberFormat="0" applyBorder="0" applyAlignment="0" applyProtection="0"/>
    <xf numFmtId="0" fontId="48" fillId="7" borderId="1" applyNumberFormat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49" fillId="3" borderId="0" applyNumberFormat="0" applyBorder="0" applyAlignment="0" applyProtection="0"/>
    <xf numFmtId="0" fontId="50" fillId="22" borderId="0" applyNumberFormat="0" applyBorder="0" applyAlignment="0" applyProtection="0"/>
    <xf numFmtId="0" fontId="61" fillId="0" borderId="0"/>
    <xf numFmtId="0" fontId="15" fillId="0" borderId="0"/>
    <xf numFmtId="0" fontId="13" fillId="23" borderId="4" applyNumberFormat="0" applyFont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51" fillId="16" borderId="5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6" applyNumberFormat="0" applyFill="0" applyAlignment="0" applyProtection="0"/>
    <xf numFmtId="0" fontId="47" fillId="0" borderId="7" applyNumberFormat="0" applyFill="0" applyAlignment="0" applyProtection="0"/>
    <xf numFmtId="0" fontId="56" fillId="0" borderId="8" applyNumberFormat="0" applyFill="0" applyAlignment="0" applyProtection="0"/>
    <xf numFmtId="9" fontId="15" fillId="0" borderId="0" applyFont="0" applyFill="0" applyBorder="0" applyAlignment="0" applyProtection="0"/>
    <xf numFmtId="0" fontId="12" fillId="0" borderId="0"/>
    <xf numFmtId="0" fontId="13" fillId="0" borderId="0"/>
    <xf numFmtId="0" fontId="70" fillId="0" borderId="0" applyNumberFormat="0" applyFill="0" applyBorder="0" applyAlignment="0" applyProtection="0"/>
    <xf numFmtId="0" fontId="13" fillId="0" borderId="0"/>
    <xf numFmtId="0" fontId="13" fillId="0" borderId="0"/>
    <xf numFmtId="0" fontId="12" fillId="0" borderId="0"/>
    <xf numFmtId="0" fontId="12" fillId="0" borderId="0"/>
    <xf numFmtId="9" fontId="13" fillId="0" borderId="0" applyFont="0" applyFill="0" applyBorder="0" applyAlignment="0" applyProtection="0"/>
    <xf numFmtId="0" fontId="12" fillId="0" borderId="0"/>
    <xf numFmtId="0" fontId="12" fillId="0" borderId="0"/>
    <xf numFmtId="0" fontId="71" fillId="0" borderId="0"/>
    <xf numFmtId="0" fontId="13" fillId="0" borderId="0"/>
    <xf numFmtId="0" fontId="71" fillId="0" borderId="0"/>
    <xf numFmtId="0" fontId="11" fillId="0" borderId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72" fillId="57" borderId="0" applyNumberFormat="0" applyBorder="0" applyAlignment="0" applyProtection="0"/>
    <xf numFmtId="0" fontId="72" fillId="58" borderId="0" applyNumberFormat="0" applyBorder="0" applyAlignment="0" applyProtection="0"/>
    <xf numFmtId="0" fontId="72" fillId="59" borderId="0" applyNumberFormat="0" applyBorder="0" applyAlignment="0" applyProtection="0"/>
    <xf numFmtId="0" fontId="72" fillId="60" borderId="0" applyNumberFormat="0" applyBorder="0" applyAlignment="0" applyProtection="0"/>
    <xf numFmtId="0" fontId="72" fillId="61" borderId="0" applyNumberFormat="0" applyBorder="0" applyAlignment="0" applyProtection="0"/>
    <xf numFmtId="0" fontId="72" fillId="62" borderId="0" applyNumberFormat="0" applyBorder="0" applyAlignment="0" applyProtection="0"/>
    <xf numFmtId="0" fontId="73" fillId="63" borderId="0" applyNumberFormat="0" applyBorder="0" applyAlignment="0" applyProtection="0"/>
    <xf numFmtId="0" fontId="74" fillId="64" borderId="50" applyNumberFormat="0" applyAlignment="0" applyProtection="0"/>
    <xf numFmtId="0" fontId="75" fillId="65" borderId="51" applyNumberFormat="0" applyAlignment="0" applyProtection="0"/>
    <xf numFmtId="0" fontId="76" fillId="0" borderId="52" applyNumberFormat="0" applyFill="0" applyAlignment="0" applyProtection="0"/>
    <xf numFmtId="0" fontId="77" fillId="0" borderId="0" applyNumberFormat="0" applyFill="0" applyBorder="0" applyAlignment="0" applyProtection="0"/>
    <xf numFmtId="0" fontId="72" fillId="66" borderId="0" applyNumberFormat="0" applyBorder="0" applyAlignment="0" applyProtection="0"/>
    <xf numFmtId="0" fontId="72" fillId="67" borderId="0" applyNumberFormat="0" applyBorder="0" applyAlignment="0" applyProtection="0"/>
    <xf numFmtId="0" fontId="72" fillId="68" borderId="0" applyNumberFormat="0" applyBorder="0" applyAlignment="0" applyProtection="0"/>
    <xf numFmtId="0" fontId="72" fillId="69" borderId="0" applyNumberFormat="0" applyBorder="0" applyAlignment="0" applyProtection="0"/>
    <xf numFmtId="0" fontId="72" fillId="70" borderId="0" applyNumberFormat="0" applyBorder="0" applyAlignment="0" applyProtection="0"/>
    <xf numFmtId="0" fontId="72" fillId="71" borderId="0" applyNumberFormat="0" applyBorder="0" applyAlignment="0" applyProtection="0"/>
    <xf numFmtId="0" fontId="78" fillId="72" borderId="50" applyNumberFormat="0" applyAlignment="0" applyProtection="0"/>
    <xf numFmtId="0" fontId="79" fillId="73" borderId="0" applyNumberFormat="0" applyBorder="0" applyAlignment="0" applyProtection="0"/>
    <xf numFmtId="0" fontId="80" fillId="74" borderId="0" applyNumberFormat="0" applyBorder="0" applyAlignment="0" applyProtection="0"/>
    <xf numFmtId="0" fontId="10" fillId="75" borderId="53" applyNumberFormat="0" applyFont="0" applyAlignment="0" applyProtection="0"/>
    <xf numFmtId="0" fontId="81" fillId="64" borderId="54" applyNumberForma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55" applyNumberFormat="0" applyFill="0" applyAlignment="0" applyProtection="0"/>
    <xf numFmtId="0" fontId="77" fillId="0" borderId="56" applyNumberFormat="0" applyFill="0" applyAlignment="0" applyProtection="0"/>
    <xf numFmtId="0" fontId="64" fillId="0" borderId="57" applyNumberFormat="0" applyFill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75" borderId="53" applyNumberFormat="0" applyFont="0" applyAlignment="0" applyProtection="0"/>
    <xf numFmtId="0" fontId="8" fillId="0" borderId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75" borderId="53" applyNumberFormat="0" applyFont="0" applyAlignment="0" applyProtection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14" fontId="89" fillId="0" borderId="0">
      <alignment horizontal="left" vertical="top"/>
    </xf>
    <xf numFmtId="0" fontId="90" fillId="0" borderId="0" applyFont="0">
      <alignment horizontal="left" vertical="center"/>
    </xf>
    <xf numFmtId="0" fontId="6" fillId="45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75" borderId="53" applyNumberFormat="0" applyFont="0" applyAlignment="0" applyProtection="0"/>
    <xf numFmtId="0" fontId="5" fillId="0" borderId="0"/>
    <xf numFmtId="0" fontId="4" fillId="0" borderId="0"/>
    <xf numFmtId="0" fontId="92" fillId="0" borderId="0"/>
    <xf numFmtId="0" fontId="3" fillId="0" borderId="0"/>
    <xf numFmtId="0" fontId="3" fillId="0" borderId="0"/>
    <xf numFmtId="0" fontId="2" fillId="0" borderId="0"/>
    <xf numFmtId="0" fontId="100" fillId="0" borderId="0" applyFill="0" applyBorder="0" applyAlignment="0" applyProtection="0">
      <alignment vertical="top"/>
      <protection locked="0"/>
    </xf>
    <xf numFmtId="0" fontId="1" fillId="0" borderId="0"/>
    <xf numFmtId="9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75" borderId="53" applyNumberFormat="0" applyFont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75" borderId="53" applyNumberFormat="0" applyFont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75" borderId="5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75" borderId="5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00">
    <xf numFmtId="0" fontId="0" fillId="0" borderId="0" xfId="0"/>
    <xf numFmtId="0" fontId="0" fillId="0" borderId="0" xfId="0" applyFill="1" applyBorder="1"/>
    <xf numFmtId="0" fontId="24" fillId="0" borderId="0" xfId="31" applyAlignment="1" applyProtection="1"/>
    <xf numFmtId="0" fontId="14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vertical="center"/>
    </xf>
    <xf numFmtId="0" fontId="17" fillId="0" borderId="0" xfId="0" applyFont="1" applyFill="1" applyAlignment="1">
      <alignment vertical="center"/>
    </xf>
    <xf numFmtId="0" fontId="17" fillId="0" borderId="0" xfId="0" applyFont="1" applyFill="1" applyAlignment="1">
      <alignment horizontal="center" vertical="center"/>
    </xf>
    <xf numFmtId="166" fontId="0" fillId="0" borderId="0" xfId="0" applyNumberFormat="1" applyFill="1" applyBorder="1" applyAlignment="1">
      <alignment horizontal="center" vertical="center"/>
    </xf>
    <xf numFmtId="166" fontId="14" fillId="0" borderId="0" xfId="37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7" fillId="0" borderId="0" xfId="0" applyFont="1" applyFill="1" applyAlignment="1">
      <alignment horizontal="center" vertical="center" wrapText="1"/>
    </xf>
    <xf numFmtId="166" fontId="13" fillId="0" borderId="0" xfId="37" applyNumberFormat="1" applyFont="1" applyFill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166" fontId="13" fillId="0" borderId="0" xfId="37" applyNumberFormat="1" applyFill="1" applyBorder="1" applyAlignment="1">
      <alignment horizontal="center" vertical="center"/>
    </xf>
    <xf numFmtId="166" fontId="29" fillId="0" borderId="0" xfId="37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167" fontId="0" fillId="0" borderId="0" xfId="0" applyNumberForma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165" fontId="0" fillId="0" borderId="0" xfId="0" applyNumberFormat="1" applyFill="1" applyBorder="1" applyAlignment="1">
      <alignment horizontal="center" vertical="center"/>
    </xf>
    <xf numFmtId="165" fontId="15" fillId="0" borderId="0" xfId="0" applyNumberFormat="1" applyFont="1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165" fontId="17" fillId="0" borderId="0" xfId="0" applyNumberFormat="1" applyFont="1" applyFill="1" applyBorder="1" applyAlignment="1">
      <alignment horizontal="center" vertical="center"/>
    </xf>
    <xf numFmtId="166" fontId="17" fillId="0" borderId="0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9" fillId="0" borderId="0" xfId="0" applyFont="1" applyFill="1" applyAlignment="1">
      <alignment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0" fontId="17" fillId="0" borderId="0" xfId="0" applyFont="1" applyFill="1" applyBorder="1" applyAlignment="1"/>
    <xf numFmtId="0" fontId="34" fillId="0" borderId="0" xfId="0" applyFont="1" applyFill="1" applyBorder="1" applyAlignment="1">
      <alignment vertical="center"/>
    </xf>
    <xf numFmtId="168" fontId="14" fillId="0" borderId="0" xfId="0" applyNumberFormat="1" applyFont="1" applyFill="1" applyBorder="1" applyAlignment="1">
      <alignment horizontal="center" vertical="center"/>
    </xf>
    <xf numFmtId="165" fontId="14" fillId="0" borderId="0" xfId="0" applyNumberFormat="1" applyFont="1" applyFill="1" applyBorder="1" applyAlignment="1">
      <alignment horizontal="center" vertical="center"/>
    </xf>
    <xf numFmtId="166" fontId="30" fillId="0" borderId="0" xfId="37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vertical="center"/>
    </xf>
    <xf numFmtId="0" fontId="18" fillId="0" borderId="0" xfId="0" applyFont="1" applyAlignment="1">
      <alignment vertical="center"/>
    </xf>
    <xf numFmtId="10" fontId="18" fillId="0" borderId="0" xfId="0" applyNumberFormat="1" applyFont="1" applyFill="1" applyAlignment="1">
      <alignment vertical="center"/>
    </xf>
    <xf numFmtId="0" fontId="21" fillId="0" borderId="0" xfId="0" applyFont="1" applyFill="1" applyAlignment="1">
      <alignment vertical="center"/>
    </xf>
    <xf numFmtId="0" fontId="21" fillId="0" borderId="0" xfId="0" applyFont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166" fontId="36" fillId="0" borderId="0" xfId="37" quotePrefix="1" applyNumberFormat="1" applyFont="1" applyFill="1" applyBorder="1" applyAlignment="1">
      <alignment horizontal="center" vertical="center" textRotation="90"/>
    </xf>
    <xf numFmtId="166" fontId="16" fillId="0" borderId="0" xfId="37" applyNumberFormat="1" applyFont="1" applyFill="1" applyBorder="1" applyAlignment="1">
      <alignment horizontal="center" vertical="center"/>
    </xf>
    <xf numFmtId="166" fontId="21" fillId="0" borderId="0" xfId="37" applyNumberFormat="1" applyFont="1" applyFill="1" applyBorder="1" applyAlignment="1">
      <alignment horizontal="center" vertical="center" wrapText="1"/>
    </xf>
    <xf numFmtId="166" fontId="21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40" fillId="0" borderId="0" xfId="0" applyFont="1" applyAlignment="1">
      <alignment vertical="center"/>
    </xf>
    <xf numFmtId="0" fontId="33" fillId="0" borderId="0" xfId="0" applyFont="1" applyFill="1" applyAlignment="1">
      <alignment vertical="center"/>
    </xf>
    <xf numFmtId="0" fontId="22" fillId="0" borderId="0" xfId="0" applyFont="1" applyAlignment="1">
      <alignment vertical="center"/>
    </xf>
    <xf numFmtId="166" fontId="13" fillId="0" borderId="0" xfId="37" applyNumberFormat="1" applyAlignment="1">
      <alignment horizontal="center" vertical="center"/>
    </xf>
    <xf numFmtId="0" fontId="15" fillId="0" borderId="0" xfId="35" applyAlignment="1"/>
    <xf numFmtId="0" fontId="15" fillId="0" borderId="0" xfId="35"/>
    <xf numFmtId="2" fontId="15" fillId="0" borderId="0" xfId="38" applyNumberFormat="1" applyFont="1"/>
    <xf numFmtId="0" fontId="26" fillId="0" borderId="0" xfId="35" applyFont="1" applyAlignment="1">
      <alignment horizontal="left"/>
    </xf>
    <xf numFmtId="0" fontId="28" fillId="0" borderId="0" xfId="35" applyFont="1" applyAlignment="1">
      <alignment horizontal="left"/>
    </xf>
    <xf numFmtId="0" fontId="17" fillId="29" borderId="9" xfId="35" applyFont="1" applyFill="1" applyBorder="1"/>
    <xf numFmtId="0" fontId="15" fillId="29" borderId="0" xfId="35" applyFill="1"/>
    <xf numFmtId="3" fontId="59" fillId="24" borderId="9" xfId="35" applyNumberFormat="1" applyFont="1" applyFill="1" applyBorder="1" applyAlignment="1">
      <alignment horizontal="right" wrapText="1"/>
    </xf>
    <xf numFmtId="3" fontId="59" fillId="24" borderId="29" xfId="35" applyNumberFormat="1" applyFont="1" applyFill="1" applyBorder="1" applyAlignment="1">
      <alignment horizontal="right" wrapText="1"/>
    </xf>
    <xf numFmtId="3" fontId="59" fillId="24" borderId="40" xfId="35" applyNumberFormat="1" applyFont="1" applyFill="1" applyBorder="1" applyAlignment="1">
      <alignment horizontal="right" wrapText="1"/>
    </xf>
    <xf numFmtId="3" fontId="59" fillId="24" borderId="31" xfId="35" applyNumberFormat="1" applyFont="1" applyFill="1" applyBorder="1" applyAlignment="1">
      <alignment horizontal="right" wrapText="1"/>
    </xf>
    <xf numFmtId="0" fontId="15" fillId="0" borderId="9" xfId="35" applyBorder="1"/>
    <xf numFmtId="0" fontId="15" fillId="0" borderId="40" xfId="35" applyBorder="1"/>
    <xf numFmtId="0" fontId="15" fillId="0" borderId="31" xfId="35" applyBorder="1"/>
    <xf numFmtId="0" fontId="15" fillId="0" borderId="41" xfId="35" applyFont="1" applyFill="1" applyBorder="1"/>
    <xf numFmtId="0" fontId="15" fillId="0" borderId="39" xfId="35" applyFont="1" applyFill="1" applyBorder="1"/>
    <xf numFmtId="0" fontId="15" fillId="0" borderId="39" xfId="35" applyFont="1" applyFill="1" applyBorder="1" applyAlignment="1">
      <alignment horizontal="center"/>
    </xf>
    <xf numFmtId="0" fontId="15" fillId="0" borderId="38" xfId="35" applyFont="1" applyFill="1" applyBorder="1" applyAlignment="1">
      <alignment horizontal="center"/>
    </xf>
    <xf numFmtId="0" fontId="15" fillId="0" borderId="42" xfId="35" applyFont="1" applyFill="1" applyBorder="1" applyAlignment="1">
      <alignment horizontal="center" wrapText="1"/>
    </xf>
    <xf numFmtId="0" fontId="15" fillId="0" borderId="39" xfId="35" applyFont="1" applyFill="1" applyBorder="1" applyAlignment="1">
      <alignment horizontal="center" wrapText="1"/>
    </xf>
    <xf numFmtId="0" fontId="15" fillId="0" borderId="37" xfId="35" applyFont="1" applyFill="1" applyBorder="1" applyAlignment="1">
      <alignment horizontal="center" wrapText="1"/>
    </xf>
    <xf numFmtId="0" fontId="15" fillId="0" borderId="30" xfId="35" applyFont="1" applyFill="1" applyBorder="1" applyAlignment="1">
      <alignment horizontal="left"/>
    </xf>
    <xf numFmtId="3" fontId="15" fillId="29" borderId="0" xfId="35" applyNumberFormat="1" applyFont="1" applyFill="1" applyAlignment="1">
      <alignment horizontal="right" wrapText="1"/>
    </xf>
    <xf numFmtId="166" fontId="15" fillId="0" borderId="18" xfId="38" applyNumberFormat="1" applyFont="1" applyFill="1" applyBorder="1" applyAlignment="1">
      <alignment horizontal="center"/>
    </xf>
    <xf numFmtId="166" fontId="15" fillId="0" borderId="19" xfId="38" applyNumberFormat="1" applyFont="1" applyFill="1" applyBorder="1" applyAlignment="1">
      <alignment horizontal="center"/>
    </xf>
    <xf numFmtId="166" fontId="15" fillId="0" borderId="20" xfId="38" applyNumberFormat="1" applyFont="1" applyFill="1" applyBorder="1" applyAlignment="1">
      <alignment horizontal="center"/>
    </xf>
    <xf numFmtId="3" fontId="15" fillId="0" borderId="0" xfId="35" applyNumberFormat="1"/>
    <xf numFmtId="166" fontId="15" fillId="0" borderId="0" xfId="38" applyNumberFormat="1" applyFont="1"/>
    <xf numFmtId="0" fontId="15" fillId="0" borderId="21" xfId="35" applyFont="1" applyFill="1" applyBorder="1" applyAlignment="1">
      <alignment horizontal="left"/>
    </xf>
    <xf numFmtId="166" fontId="15" fillId="0" borderId="21" xfId="38" applyNumberFormat="1" applyFont="1" applyFill="1" applyBorder="1" applyAlignment="1">
      <alignment horizontal="center"/>
    </xf>
    <xf numFmtId="166" fontId="15" fillId="0" borderId="9" xfId="38" applyNumberFormat="1" applyFont="1" applyFill="1" applyBorder="1" applyAlignment="1">
      <alignment horizontal="center"/>
    </xf>
    <xf numFmtId="166" fontId="15" fillId="0" borderId="22" xfId="38" applyNumberFormat="1" applyFont="1" applyFill="1" applyBorder="1" applyAlignment="1">
      <alignment horizontal="center"/>
    </xf>
    <xf numFmtId="3" fontId="15" fillId="29" borderId="9" xfId="35" applyNumberFormat="1" applyFont="1" applyFill="1" applyBorder="1" applyAlignment="1"/>
    <xf numFmtId="3" fontId="15" fillId="29" borderId="26" xfId="35" applyNumberFormat="1" applyFont="1" applyFill="1" applyBorder="1" applyAlignment="1"/>
    <xf numFmtId="3" fontId="15" fillId="0" borderId="0" xfId="35" applyNumberFormat="1" applyFill="1"/>
    <xf numFmtId="166" fontId="15" fillId="0" borderId="0" xfId="38" applyNumberFormat="1" applyFont="1" applyFill="1"/>
    <xf numFmtId="10" fontId="15" fillId="0" borderId="0" xfId="38" applyNumberFormat="1" applyFont="1" applyFill="1"/>
    <xf numFmtId="0" fontId="15" fillId="0" borderId="23" xfId="35" applyFont="1" applyFill="1" applyBorder="1" applyAlignment="1">
      <alignment horizontal="left"/>
    </xf>
    <xf numFmtId="3" fontId="15" fillId="29" borderId="24" xfId="35" applyNumberFormat="1" applyFont="1" applyFill="1" applyBorder="1"/>
    <xf numFmtId="166" fontId="15" fillId="0" borderId="23" xfId="38" applyNumberFormat="1" applyFont="1" applyFill="1" applyBorder="1" applyAlignment="1">
      <alignment horizontal="center"/>
    </xf>
    <xf numFmtId="166" fontId="15" fillId="0" borderId="24" xfId="38" applyNumberFormat="1" applyFont="1" applyFill="1" applyBorder="1" applyAlignment="1">
      <alignment horizontal="center"/>
    </xf>
    <xf numFmtId="166" fontId="15" fillId="0" borderId="25" xfId="38" applyNumberFormat="1" applyFont="1" applyFill="1" applyBorder="1" applyAlignment="1">
      <alignment horizontal="center"/>
    </xf>
    <xf numFmtId="0" fontId="15" fillId="0" borderId="0" xfId="35" applyFont="1" applyFill="1" applyBorder="1"/>
    <xf numFmtId="3" fontId="15" fillId="0" borderId="0" xfId="35" applyNumberFormat="1" applyFont="1" applyFill="1" applyBorder="1"/>
    <xf numFmtId="166" fontId="15" fillId="0" borderId="0" xfId="38" applyNumberFormat="1" applyFont="1" applyBorder="1" applyAlignment="1">
      <alignment horizontal="center"/>
    </xf>
    <xf numFmtId="3" fontId="20" fillId="0" borderId="0" xfId="35" applyNumberFormat="1" applyFont="1" applyBorder="1"/>
    <xf numFmtId="166" fontId="20" fillId="0" borderId="0" xfId="38" applyNumberFormat="1" applyFont="1" applyBorder="1" applyAlignment="1">
      <alignment horizontal="center"/>
    </xf>
    <xf numFmtId="0" fontId="20" fillId="0" borderId="0" xfId="35" applyFont="1"/>
    <xf numFmtId="0" fontId="15" fillId="0" borderId="10" xfId="35" applyBorder="1"/>
    <xf numFmtId="3" fontId="15" fillId="0" borderId="11" xfId="35" applyNumberFormat="1" applyBorder="1"/>
    <xf numFmtId="166" fontId="15" fillId="0" borderId="11" xfId="38" applyNumberFormat="1" applyFont="1" applyBorder="1" applyAlignment="1">
      <alignment horizontal="center"/>
    </xf>
    <xf numFmtId="166" fontId="15" fillId="0" borderId="12" xfId="38" applyNumberFormat="1" applyFont="1" applyBorder="1" applyAlignment="1">
      <alignment horizontal="center"/>
    </xf>
    <xf numFmtId="0" fontId="15" fillId="0" borderId="13" xfId="35" applyBorder="1"/>
    <xf numFmtId="3" fontId="15" fillId="0" borderId="0" xfId="35" applyNumberFormat="1" applyBorder="1"/>
    <xf numFmtId="166" fontId="15" fillId="0" borderId="14" xfId="38" applyNumberFormat="1" applyFont="1" applyBorder="1" applyAlignment="1">
      <alignment horizontal="center"/>
    </xf>
    <xf numFmtId="0" fontId="15" fillId="0" borderId="15" xfId="35" applyBorder="1"/>
    <xf numFmtId="3" fontId="15" fillId="0" borderId="16" xfId="35" applyNumberFormat="1" applyBorder="1"/>
    <xf numFmtId="166" fontId="15" fillId="0" borderId="16" xfId="38" applyNumberFormat="1" applyFont="1" applyBorder="1" applyAlignment="1">
      <alignment horizontal="center"/>
    </xf>
    <xf numFmtId="166" fontId="15" fillId="0" borderId="17" xfId="38" applyNumberFormat="1" applyFont="1" applyBorder="1" applyAlignment="1">
      <alignment horizontal="center"/>
    </xf>
    <xf numFmtId="0" fontId="15" fillId="0" borderId="18" xfId="35" applyBorder="1"/>
    <xf numFmtId="3" fontId="15" fillId="0" borderId="19" xfId="35" applyNumberFormat="1" applyBorder="1"/>
    <xf numFmtId="166" fontId="15" fillId="0" borderId="19" xfId="38" applyNumberFormat="1" applyFont="1" applyBorder="1" applyAlignment="1">
      <alignment horizontal="center"/>
    </xf>
    <xf numFmtId="166" fontId="15" fillId="0" borderId="32" xfId="38" applyNumberFormat="1" applyFont="1" applyBorder="1" applyAlignment="1">
      <alignment horizontal="center"/>
    </xf>
    <xf numFmtId="166" fontId="15" fillId="0" borderId="18" xfId="38" applyNumberFormat="1" applyFont="1" applyBorder="1" applyAlignment="1">
      <alignment horizontal="center"/>
    </xf>
    <xf numFmtId="166" fontId="15" fillId="0" borderId="20" xfId="38" applyNumberFormat="1" applyFont="1" applyBorder="1" applyAlignment="1">
      <alignment horizontal="center"/>
    </xf>
    <xf numFmtId="0" fontId="15" fillId="0" borderId="21" xfId="35" applyBorder="1"/>
    <xf numFmtId="3" fontId="15" fillId="0" borderId="9" xfId="35" applyNumberFormat="1" applyBorder="1"/>
    <xf numFmtId="166" fontId="15" fillId="0" borderId="9" xfId="38" applyNumberFormat="1" applyFont="1" applyBorder="1" applyAlignment="1">
      <alignment horizontal="center"/>
    </xf>
    <xf numFmtId="166" fontId="15" fillId="0" borderId="29" xfId="38" applyNumberFormat="1" applyFont="1" applyBorder="1" applyAlignment="1">
      <alignment horizontal="center"/>
    </xf>
    <xf numFmtId="166" fontId="15" fillId="0" borderId="21" xfId="38" applyNumberFormat="1" applyFont="1" applyBorder="1" applyAlignment="1">
      <alignment horizontal="center"/>
    </xf>
    <xf numFmtId="166" fontId="15" fillId="0" borderId="22" xfId="38" applyNumberFormat="1" applyFont="1" applyBorder="1" applyAlignment="1">
      <alignment horizontal="center"/>
    </xf>
    <xf numFmtId="0" fontId="15" fillId="0" borderId="23" xfId="35" applyBorder="1"/>
    <xf numFmtId="3" fontId="15" fillId="0" borderId="24" xfId="35" applyNumberFormat="1" applyBorder="1"/>
    <xf numFmtId="166" fontId="15" fillId="0" borderId="24" xfId="38" applyNumberFormat="1" applyFont="1" applyBorder="1" applyAlignment="1">
      <alignment horizontal="center"/>
    </xf>
    <xf numFmtId="166" fontId="15" fillId="0" borderId="33" xfId="38" applyNumberFormat="1" applyFont="1" applyBorder="1" applyAlignment="1">
      <alignment horizontal="center"/>
    </xf>
    <xf numFmtId="166" fontId="15" fillId="0" borderId="23" xfId="38" applyNumberFormat="1" applyFont="1" applyBorder="1" applyAlignment="1">
      <alignment horizontal="center"/>
    </xf>
    <xf numFmtId="166" fontId="15" fillId="0" borderId="25" xfId="38" applyNumberFormat="1" applyFont="1" applyBorder="1" applyAlignment="1">
      <alignment horizontal="center"/>
    </xf>
    <xf numFmtId="0" fontId="15" fillId="0" borderId="13" xfId="35" applyFill="1" applyBorder="1"/>
    <xf numFmtId="0" fontId="15" fillId="0" borderId="15" xfId="35" applyFill="1" applyBorder="1"/>
    <xf numFmtId="0" fontId="15" fillId="0" borderId="0" xfId="35" applyFill="1" applyBorder="1"/>
    <xf numFmtId="3" fontId="15" fillId="0" borderId="0" xfId="35" applyNumberFormat="1" applyFill="1" applyBorder="1"/>
    <xf numFmtId="0" fontId="17" fillId="29" borderId="0" xfId="35" applyFont="1" applyFill="1"/>
    <xf numFmtId="3" fontId="59" fillId="0" borderId="0" xfId="35" applyNumberFormat="1" applyFont="1" applyFill="1" applyAlignment="1">
      <alignment horizontal="right" wrapText="1"/>
    </xf>
    <xf numFmtId="3" fontId="59" fillId="0" borderId="43" xfId="35" applyNumberFormat="1" applyFont="1" applyFill="1" applyBorder="1" applyAlignment="1">
      <alignment horizontal="right" wrapText="1"/>
    </xf>
    <xf numFmtId="0" fontId="15" fillId="0" borderId="27" xfId="35" applyFont="1" applyFill="1" applyBorder="1"/>
    <xf numFmtId="0" fontId="15" fillId="0" borderId="36" xfId="35" applyFont="1" applyFill="1" applyBorder="1"/>
    <xf numFmtId="0" fontId="15" fillId="0" borderId="36" xfId="35" applyFont="1" applyFill="1" applyBorder="1" applyAlignment="1">
      <alignment horizontal="center"/>
    </xf>
    <xf numFmtId="0" fontId="15" fillId="0" borderId="28" xfId="35" applyFont="1" applyFill="1" applyBorder="1" applyAlignment="1">
      <alignment horizontal="center"/>
    </xf>
    <xf numFmtId="0" fontId="15" fillId="0" borderId="35" xfId="35" applyFont="1" applyFill="1" applyBorder="1" applyAlignment="1">
      <alignment horizontal="center"/>
    </xf>
    <xf numFmtId="0" fontId="15" fillId="0" borderId="27" xfId="35" applyFont="1" applyFill="1" applyBorder="1" applyAlignment="1">
      <alignment horizontal="center" wrapText="1"/>
    </xf>
    <xf numFmtId="0" fontId="15" fillId="0" borderId="28" xfId="35" applyFont="1" applyFill="1" applyBorder="1" applyAlignment="1">
      <alignment horizontal="center" wrapText="1"/>
    </xf>
    <xf numFmtId="0" fontId="15" fillId="0" borderId="34" xfId="35" applyFont="1" applyFill="1" applyBorder="1" applyAlignment="1">
      <alignment horizontal="center" wrapText="1"/>
    </xf>
    <xf numFmtId="3" fontId="57" fillId="29" borderId="0" xfId="35" applyNumberFormat="1" applyFont="1" applyFill="1" applyAlignment="1">
      <alignment horizontal="right" wrapText="1"/>
    </xf>
    <xf numFmtId="3" fontId="57" fillId="29" borderId="43" xfId="35" applyNumberFormat="1" applyFont="1" applyFill="1" applyBorder="1" applyAlignment="1">
      <alignment horizontal="right" wrapText="1"/>
    </xf>
    <xf numFmtId="0" fontId="15" fillId="0" borderId="0" xfId="35" applyFill="1"/>
    <xf numFmtId="166" fontId="62" fillId="39" borderId="44" xfId="37" applyNumberFormat="1" applyFont="1" applyFill="1" applyBorder="1" applyAlignment="1">
      <alignment horizontal="center" vertical="center"/>
    </xf>
    <xf numFmtId="0" fontId="66" fillId="36" borderId="44" xfId="0" applyFont="1" applyFill="1" applyBorder="1" applyAlignment="1">
      <alignment vertical="center"/>
    </xf>
    <xf numFmtId="166" fontId="62" fillId="36" borderId="44" xfId="37" applyNumberFormat="1" applyFont="1" applyFill="1" applyBorder="1" applyAlignment="1">
      <alignment horizontal="center" vertical="center"/>
    </xf>
    <xf numFmtId="0" fontId="62" fillId="38" borderId="44" xfId="0" applyFont="1" applyFill="1" applyBorder="1" applyAlignment="1">
      <alignment vertical="center"/>
    </xf>
    <xf numFmtId="168" fontId="62" fillId="38" borderId="44" xfId="0" applyNumberFormat="1" applyFont="1" applyFill="1" applyBorder="1" applyAlignment="1">
      <alignment horizontal="center" vertical="center"/>
    </xf>
    <xf numFmtId="0" fontId="62" fillId="37" borderId="44" xfId="0" applyFont="1" applyFill="1" applyBorder="1" applyAlignment="1">
      <alignment vertical="center"/>
    </xf>
    <xf numFmtId="168" fontId="62" fillId="37" borderId="44" xfId="0" applyNumberFormat="1" applyFont="1" applyFill="1" applyBorder="1" applyAlignment="1">
      <alignment horizontal="center" vertical="center"/>
    </xf>
    <xf numFmtId="0" fontId="15" fillId="32" borderId="44" xfId="0" applyFont="1" applyFill="1" applyBorder="1" applyAlignment="1">
      <alignment vertical="center"/>
    </xf>
    <xf numFmtId="0" fontId="23" fillId="32" borderId="44" xfId="0" applyFont="1" applyFill="1" applyBorder="1" applyAlignment="1">
      <alignment horizontal="center" vertical="center"/>
    </xf>
    <xf numFmtId="168" fontId="17" fillId="32" borderId="44" xfId="0" applyNumberFormat="1" applyFont="1" applyFill="1" applyBorder="1" applyAlignment="1">
      <alignment horizontal="center" vertical="center"/>
    </xf>
    <xf numFmtId="3" fontId="17" fillId="32" borderId="44" xfId="0" applyNumberFormat="1" applyFont="1" applyFill="1" applyBorder="1" applyAlignment="1">
      <alignment horizontal="center" vertical="center"/>
    </xf>
    <xf numFmtId="166" fontId="17" fillId="32" borderId="44" xfId="37" applyNumberFormat="1" applyFont="1" applyFill="1" applyBorder="1" applyAlignment="1">
      <alignment horizontal="center" vertical="center"/>
    </xf>
    <xf numFmtId="0" fontId="15" fillId="32" borderId="44" xfId="0" applyFont="1" applyFill="1" applyBorder="1" applyAlignment="1">
      <alignment horizontal="center" vertical="center"/>
    </xf>
    <xf numFmtId="0" fontId="15" fillId="35" borderId="44" xfId="0" applyFont="1" applyFill="1" applyBorder="1" applyAlignment="1">
      <alignment vertical="center"/>
    </xf>
    <xf numFmtId="0" fontId="23" fillId="35" borderId="44" xfId="0" applyFont="1" applyFill="1" applyBorder="1" applyAlignment="1">
      <alignment horizontal="center" vertical="center"/>
    </xf>
    <xf numFmtId="168" fontId="17" fillId="35" borderId="44" xfId="0" applyNumberFormat="1" applyFont="1" applyFill="1" applyBorder="1" applyAlignment="1">
      <alignment horizontal="center" vertical="center"/>
    </xf>
    <xf numFmtId="3" fontId="17" fillId="35" borderId="44" xfId="0" applyNumberFormat="1" applyFont="1" applyFill="1" applyBorder="1" applyAlignment="1">
      <alignment horizontal="center" vertical="center"/>
    </xf>
    <xf numFmtId="166" fontId="17" fillId="35" borderId="44" xfId="37" applyNumberFormat="1" applyFont="1" applyFill="1" applyBorder="1" applyAlignment="1">
      <alignment horizontal="center" vertical="center"/>
    </xf>
    <xf numFmtId="0" fontId="23" fillId="32" borderId="44" xfId="0" applyFont="1" applyFill="1" applyBorder="1" applyAlignment="1">
      <alignment vertical="center"/>
    </xf>
    <xf numFmtId="0" fontId="14" fillId="33" borderId="44" xfId="0" applyFont="1" applyFill="1" applyBorder="1" applyAlignment="1">
      <alignment vertical="center"/>
    </xf>
    <xf numFmtId="168" fontId="14" fillId="33" borderId="44" xfId="0" applyNumberFormat="1" applyFont="1" applyFill="1" applyBorder="1" applyAlignment="1">
      <alignment horizontal="center" vertical="center"/>
    </xf>
    <xf numFmtId="166" fontId="14" fillId="33" borderId="44" xfId="37" applyNumberFormat="1" applyFont="1" applyFill="1" applyBorder="1" applyAlignment="1">
      <alignment horizontal="center" vertical="center"/>
    </xf>
    <xf numFmtId="166" fontId="30" fillId="33" borderId="44" xfId="37" applyNumberFormat="1" applyFont="1" applyFill="1" applyBorder="1" applyAlignment="1">
      <alignment horizontal="center" vertical="center" wrapText="1"/>
    </xf>
    <xf numFmtId="0" fontId="0" fillId="32" borderId="44" xfId="0" applyFill="1" applyBorder="1" applyAlignment="1">
      <alignment vertical="center"/>
    </xf>
    <xf numFmtId="0" fontId="29" fillId="35" borderId="44" xfId="0" applyFont="1" applyFill="1" applyBorder="1" applyAlignment="1">
      <alignment horizontal="center" vertical="center" wrapText="1"/>
    </xf>
    <xf numFmtId="0" fontId="62" fillId="33" borderId="44" xfId="0" applyFont="1" applyFill="1" applyBorder="1" applyAlignment="1">
      <alignment vertical="center"/>
    </xf>
    <xf numFmtId="0" fontId="66" fillId="33" borderId="44" xfId="0" applyFont="1" applyFill="1" applyBorder="1" applyAlignment="1">
      <alignment horizontal="center" vertical="center"/>
    </xf>
    <xf numFmtId="3" fontId="62" fillId="33" borderId="44" xfId="0" applyNumberFormat="1" applyFont="1" applyFill="1" applyBorder="1" applyAlignment="1">
      <alignment horizontal="center" vertical="center"/>
    </xf>
    <xf numFmtId="166" fontId="62" fillId="33" borderId="44" xfId="37" applyNumberFormat="1" applyFont="1" applyFill="1" applyBorder="1" applyAlignment="1">
      <alignment horizontal="center" vertical="center"/>
    </xf>
    <xf numFmtId="0" fontId="62" fillId="33" borderId="44" xfId="0" applyFont="1" applyFill="1" applyBorder="1" applyAlignment="1">
      <alignment horizontal="center" vertical="center"/>
    </xf>
    <xf numFmtId="0" fontId="67" fillId="33" borderId="44" xfId="0" applyFont="1" applyFill="1" applyBorder="1" applyAlignment="1">
      <alignment horizontal="center" vertical="center" wrapText="1"/>
    </xf>
    <xf numFmtId="166" fontId="13" fillId="32" borderId="44" xfId="37" applyNumberFormat="1" applyFont="1" applyFill="1" applyBorder="1" applyAlignment="1">
      <alignment horizontal="center" vertical="center"/>
    </xf>
    <xf numFmtId="0" fontId="23" fillId="35" borderId="44" xfId="0" applyFont="1" applyFill="1" applyBorder="1" applyAlignment="1">
      <alignment vertical="center"/>
    </xf>
    <xf numFmtId="166" fontId="13" fillId="35" borderId="44" xfId="0" applyNumberFormat="1" applyFont="1" applyFill="1" applyBorder="1" applyAlignment="1">
      <alignment horizontal="center" vertical="center"/>
    </xf>
    <xf numFmtId="166" fontId="29" fillId="35" borderId="44" xfId="0" applyNumberFormat="1" applyFont="1" applyFill="1" applyBorder="1" applyAlignment="1">
      <alignment horizontal="center" vertical="center" wrapText="1"/>
    </xf>
    <xf numFmtId="0" fontId="0" fillId="26" borderId="44" xfId="0" applyFill="1" applyBorder="1" applyAlignment="1">
      <alignment vertical="center"/>
    </xf>
    <xf numFmtId="166" fontId="17" fillId="26" borderId="44" xfId="37" applyNumberFormat="1" applyFont="1" applyFill="1" applyBorder="1" applyAlignment="1">
      <alignment horizontal="center" vertical="center"/>
    </xf>
    <xf numFmtId="166" fontId="13" fillId="26" borderId="44" xfId="37" applyNumberFormat="1" applyFont="1" applyFill="1" applyBorder="1" applyAlignment="1">
      <alignment horizontal="center" vertical="center"/>
    </xf>
    <xf numFmtId="164" fontId="17" fillId="32" borderId="44" xfId="0" applyNumberFormat="1" applyFont="1" applyFill="1" applyBorder="1" applyAlignment="1">
      <alignment horizontal="center" vertical="center"/>
    </xf>
    <xf numFmtId="164" fontId="17" fillId="35" borderId="44" xfId="0" applyNumberFormat="1" applyFont="1" applyFill="1" applyBorder="1" applyAlignment="1">
      <alignment horizontal="center" vertical="center"/>
    </xf>
    <xf numFmtId="2" fontId="17" fillId="32" borderId="44" xfId="0" applyNumberFormat="1" applyFont="1" applyFill="1" applyBorder="1" applyAlignment="1">
      <alignment horizontal="center" vertical="center"/>
    </xf>
    <xf numFmtId="2" fontId="17" fillId="35" borderId="44" xfId="0" applyNumberFormat="1" applyFont="1" applyFill="1" applyBorder="1" applyAlignment="1">
      <alignment horizontal="center" vertical="center"/>
    </xf>
    <xf numFmtId="166" fontId="13" fillId="35" borderId="44" xfId="37" applyNumberFormat="1" applyFont="1" applyFill="1" applyBorder="1" applyAlignment="1">
      <alignment horizontal="center" vertical="center"/>
    </xf>
    <xf numFmtId="0" fontId="13" fillId="32" borderId="44" xfId="0" applyFont="1" applyFill="1" applyBorder="1" applyAlignment="1">
      <alignment vertical="center"/>
    </xf>
    <xf numFmtId="3" fontId="14" fillId="33" borderId="44" xfId="0" applyNumberFormat="1" applyFont="1" applyFill="1" applyBorder="1" applyAlignment="1">
      <alignment horizontal="center" vertical="center"/>
    </xf>
    <xf numFmtId="0" fontId="0" fillId="35" borderId="44" xfId="0" applyFill="1" applyBorder="1" applyAlignment="1">
      <alignment horizontal="center" vertical="center"/>
    </xf>
    <xf numFmtId="0" fontId="31" fillId="33" borderId="44" xfId="0" applyFont="1" applyFill="1" applyBorder="1" applyAlignment="1">
      <alignment vertical="center"/>
    </xf>
    <xf numFmtId="0" fontId="13" fillId="32" borderId="44" xfId="0" applyFont="1" applyFill="1" applyBorder="1" applyAlignment="1">
      <alignment horizontal="center" vertical="center"/>
    </xf>
    <xf numFmtId="166" fontId="17" fillId="32" borderId="44" xfId="0" applyNumberFormat="1" applyFont="1" applyFill="1" applyBorder="1" applyAlignment="1">
      <alignment horizontal="center" vertical="center"/>
    </xf>
    <xf numFmtId="165" fontId="0" fillId="32" borderId="44" xfId="0" applyNumberFormat="1" applyFill="1" applyBorder="1" applyAlignment="1">
      <alignment horizontal="center" vertical="center"/>
    </xf>
    <xf numFmtId="0" fontId="13" fillId="35" borderId="44" xfId="0" applyFont="1" applyFill="1" applyBorder="1" applyAlignment="1">
      <alignment horizontal="center" vertical="center"/>
    </xf>
    <xf numFmtId="165" fontId="15" fillId="35" borderId="44" xfId="0" applyNumberFormat="1" applyFont="1" applyFill="1" applyBorder="1" applyAlignment="1">
      <alignment horizontal="center" vertical="center"/>
    </xf>
    <xf numFmtId="1" fontId="17" fillId="32" borderId="44" xfId="0" applyNumberFormat="1" applyFont="1" applyFill="1" applyBorder="1" applyAlignment="1">
      <alignment horizontal="center" vertical="center"/>
    </xf>
    <xf numFmtId="166" fontId="17" fillId="35" borderId="44" xfId="0" applyNumberFormat="1" applyFont="1" applyFill="1" applyBorder="1" applyAlignment="1">
      <alignment horizontal="center" vertical="center"/>
    </xf>
    <xf numFmtId="167" fontId="17" fillId="32" borderId="44" xfId="0" applyNumberFormat="1" applyFont="1" applyFill="1" applyBorder="1" applyAlignment="1">
      <alignment horizontal="center" vertical="center"/>
    </xf>
    <xf numFmtId="165" fontId="0" fillId="35" borderId="44" xfId="0" applyNumberFormat="1" applyFill="1" applyBorder="1" applyAlignment="1">
      <alignment horizontal="center" vertical="center"/>
    </xf>
    <xf numFmtId="167" fontId="17" fillId="35" borderId="44" xfId="0" applyNumberFormat="1" applyFont="1" applyFill="1" applyBorder="1" applyAlignment="1">
      <alignment horizontal="center" vertical="center"/>
    </xf>
    <xf numFmtId="0" fontId="25" fillId="32" borderId="44" xfId="0" applyFont="1" applyFill="1" applyBorder="1" applyAlignment="1">
      <alignment horizontal="center" vertical="center" wrapText="1"/>
    </xf>
    <xf numFmtId="0" fontId="25" fillId="35" borderId="44" xfId="0" applyFont="1" applyFill="1" applyBorder="1" applyAlignment="1">
      <alignment horizontal="center" vertical="center" wrapText="1"/>
    </xf>
    <xf numFmtId="165" fontId="17" fillId="26" borderId="44" xfId="0" applyNumberFormat="1" applyFont="1" applyFill="1" applyBorder="1" applyAlignment="1">
      <alignment horizontal="center" vertical="center"/>
    </xf>
    <xf numFmtId="0" fontId="23" fillId="27" borderId="44" xfId="0" applyFont="1" applyFill="1" applyBorder="1" applyAlignment="1">
      <alignment vertical="center"/>
    </xf>
    <xf numFmtId="165" fontId="17" fillId="27" borderId="44" xfId="0" applyNumberFormat="1" applyFont="1" applyFill="1" applyBorder="1" applyAlignment="1">
      <alignment horizontal="center" vertical="center"/>
    </xf>
    <xf numFmtId="166" fontId="17" fillId="27" borderId="44" xfId="37" applyNumberFormat="1" applyFont="1" applyFill="1" applyBorder="1" applyAlignment="1">
      <alignment horizontal="center" vertical="center"/>
    </xf>
    <xf numFmtId="166" fontId="13" fillId="27" borderId="44" xfId="37" applyNumberFormat="1" applyFont="1" applyFill="1" applyBorder="1" applyAlignment="1">
      <alignment horizontal="center" vertical="center"/>
    </xf>
    <xf numFmtId="0" fontId="25" fillId="26" borderId="44" xfId="0" applyFont="1" applyFill="1" applyBorder="1" applyAlignment="1">
      <alignment vertical="center"/>
    </xf>
    <xf numFmtId="0" fontId="14" fillId="25" borderId="44" xfId="0" applyFont="1" applyFill="1" applyBorder="1" applyAlignment="1">
      <alignment vertical="center"/>
    </xf>
    <xf numFmtId="168" fontId="14" fillId="25" borderId="44" xfId="0" applyNumberFormat="1" applyFont="1" applyFill="1" applyBorder="1" applyAlignment="1">
      <alignment horizontal="center" vertical="center"/>
    </xf>
    <xf numFmtId="166" fontId="14" fillId="25" borderId="44" xfId="37" applyNumberFormat="1" applyFont="1" applyFill="1" applyBorder="1" applyAlignment="1">
      <alignment horizontal="center" vertical="center"/>
    </xf>
    <xf numFmtId="166" fontId="30" fillId="25" borderId="44" xfId="37" applyNumberFormat="1" applyFont="1" applyFill="1" applyBorder="1" applyAlignment="1">
      <alignment horizontal="center" vertical="center" wrapText="1"/>
    </xf>
    <xf numFmtId="168" fontId="14" fillId="36" borderId="44" xfId="0" applyNumberFormat="1" applyFont="1" applyFill="1" applyBorder="1" applyAlignment="1">
      <alignment horizontal="center" vertical="center"/>
    </xf>
    <xf numFmtId="166" fontId="14" fillId="36" borderId="44" xfId="37" applyNumberFormat="1" applyFont="1" applyFill="1" applyBorder="1" applyAlignment="1">
      <alignment horizontal="center" vertical="center"/>
    </xf>
    <xf numFmtId="166" fontId="30" fillId="36" borderId="44" xfId="37" applyNumberFormat="1" applyFont="1" applyFill="1" applyBorder="1" applyAlignment="1">
      <alignment horizontal="center" vertical="center" wrapText="1"/>
    </xf>
    <xf numFmtId="166" fontId="17" fillId="40" borderId="44" xfId="37" applyNumberFormat="1" applyFont="1" applyFill="1" applyBorder="1" applyAlignment="1">
      <alignment horizontal="center" vertical="center"/>
    </xf>
    <xf numFmtId="166" fontId="29" fillId="40" borderId="44" xfId="37" applyNumberFormat="1" applyFont="1" applyFill="1" applyBorder="1" applyAlignment="1">
      <alignment horizontal="center" vertical="center" wrapText="1"/>
    </xf>
    <xf numFmtId="0" fontId="0" fillId="41" borderId="44" xfId="0" applyFill="1" applyBorder="1" applyAlignment="1">
      <alignment vertical="center"/>
    </xf>
    <xf numFmtId="165" fontId="17" fillId="41" borderId="44" xfId="0" applyNumberFormat="1" applyFont="1" applyFill="1" applyBorder="1" applyAlignment="1">
      <alignment horizontal="center" vertical="center"/>
    </xf>
    <xf numFmtId="166" fontId="17" fillId="41" borderId="44" xfId="37" applyNumberFormat="1" applyFont="1" applyFill="1" applyBorder="1" applyAlignment="1">
      <alignment horizontal="center" vertical="center"/>
    </xf>
    <xf numFmtId="166" fontId="29" fillId="41" borderId="44" xfId="37" applyNumberFormat="1" applyFont="1" applyFill="1" applyBorder="1" applyAlignment="1">
      <alignment horizontal="center" vertical="center" wrapText="1"/>
    </xf>
    <xf numFmtId="168" fontId="14" fillId="38" borderId="44" xfId="0" applyNumberFormat="1" applyFont="1" applyFill="1" applyBorder="1" applyAlignment="1">
      <alignment horizontal="center" vertical="center"/>
    </xf>
    <xf numFmtId="166" fontId="14" fillId="38" borderId="44" xfId="37" applyNumberFormat="1" applyFont="1" applyFill="1" applyBorder="1" applyAlignment="1">
      <alignment horizontal="center" vertical="center"/>
    </xf>
    <xf numFmtId="166" fontId="30" fillId="38" borderId="44" xfId="37" applyNumberFormat="1" applyFont="1" applyFill="1" applyBorder="1" applyAlignment="1">
      <alignment horizontal="center" vertical="center" wrapText="1"/>
    </xf>
    <xf numFmtId="165" fontId="17" fillId="34" borderId="44" xfId="0" applyNumberFormat="1" applyFont="1" applyFill="1" applyBorder="1" applyAlignment="1">
      <alignment horizontal="center" vertical="center"/>
    </xf>
    <xf numFmtId="166" fontId="17" fillId="34" borderId="44" xfId="37" applyNumberFormat="1" applyFont="1" applyFill="1" applyBorder="1" applyAlignment="1">
      <alignment horizontal="center" vertical="center"/>
    </xf>
    <xf numFmtId="166" fontId="29" fillId="34" borderId="44" xfId="37" applyNumberFormat="1" applyFont="1" applyFill="1" applyBorder="1" applyAlignment="1">
      <alignment horizontal="center" vertical="center" wrapText="1"/>
    </xf>
    <xf numFmtId="165" fontId="17" fillId="31" borderId="44" xfId="0" applyNumberFormat="1" applyFont="1" applyFill="1" applyBorder="1" applyAlignment="1">
      <alignment horizontal="center" vertical="center"/>
    </xf>
    <xf numFmtId="166" fontId="17" fillId="31" borderId="44" xfId="37" applyNumberFormat="1" applyFont="1" applyFill="1" applyBorder="1" applyAlignment="1">
      <alignment horizontal="center" vertical="center"/>
    </xf>
    <xf numFmtId="166" fontId="29" fillId="31" borderId="44" xfId="37" applyNumberFormat="1" applyFont="1" applyFill="1" applyBorder="1" applyAlignment="1">
      <alignment horizontal="center" vertical="center" wrapText="1"/>
    </xf>
    <xf numFmtId="0" fontId="0" fillId="42" borderId="44" xfId="0" applyFill="1" applyBorder="1" applyAlignment="1">
      <alignment vertical="center"/>
    </xf>
    <xf numFmtId="165" fontId="17" fillId="42" borderId="44" xfId="0" applyNumberFormat="1" applyFont="1" applyFill="1" applyBorder="1" applyAlignment="1">
      <alignment horizontal="center" vertical="center"/>
    </xf>
    <xf numFmtId="166" fontId="17" fillId="42" borderId="44" xfId="37" applyNumberFormat="1" applyFont="1" applyFill="1" applyBorder="1" applyAlignment="1">
      <alignment horizontal="center" vertical="center"/>
    </xf>
    <xf numFmtId="166" fontId="29" fillId="42" borderId="44" xfId="37" applyNumberFormat="1" applyFont="1" applyFill="1" applyBorder="1" applyAlignment="1">
      <alignment horizontal="center" vertical="center" wrapText="1"/>
    </xf>
    <xf numFmtId="0" fontId="23" fillId="31" borderId="44" xfId="0" applyFont="1" applyFill="1" applyBorder="1" applyAlignment="1">
      <alignment vertical="center"/>
    </xf>
    <xf numFmtId="168" fontId="14" fillId="37" borderId="44" xfId="0" applyNumberFormat="1" applyFont="1" applyFill="1" applyBorder="1" applyAlignment="1">
      <alignment horizontal="center" vertical="center"/>
    </xf>
    <xf numFmtId="166" fontId="14" fillId="37" borderId="44" xfId="37" applyNumberFormat="1" applyFont="1" applyFill="1" applyBorder="1" applyAlignment="1">
      <alignment horizontal="center" vertical="center"/>
    </xf>
    <xf numFmtId="166" fontId="30" fillId="37" borderId="44" xfId="37" applyNumberFormat="1" applyFont="1" applyFill="1" applyBorder="1" applyAlignment="1">
      <alignment horizontal="center" vertical="center" wrapText="1"/>
    </xf>
    <xf numFmtId="0" fontId="0" fillId="43" borderId="44" xfId="0" applyFill="1" applyBorder="1" applyAlignment="1">
      <alignment vertical="center"/>
    </xf>
    <xf numFmtId="165" fontId="17" fillId="43" borderId="44" xfId="0" applyNumberFormat="1" applyFont="1" applyFill="1" applyBorder="1" applyAlignment="1">
      <alignment horizontal="center" vertical="center"/>
    </xf>
    <xf numFmtId="166" fontId="17" fillId="43" borderId="44" xfId="37" applyNumberFormat="1" applyFont="1" applyFill="1" applyBorder="1" applyAlignment="1">
      <alignment horizontal="center" vertical="center"/>
    </xf>
    <xf numFmtId="166" fontId="29" fillId="43" borderId="44" xfId="37" applyNumberFormat="1" applyFont="1" applyFill="1" applyBorder="1" applyAlignment="1">
      <alignment horizontal="center" vertical="center" wrapText="1"/>
    </xf>
    <xf numFmtId="0" fontId="23" fillId="34" borderId="44" xfId="0" applyFont="1" applyFill="1" applyBorder="1" applyAlignment="1">
      <alignment vertical="center"/>
    </xf>
    <xf numFmtId="0" fontId="14" fillId="44" borderId="44" xfId="0" applyFont="1" applyFill="1" applyBorder="1" applyAlignment="1">
      <alignment vertical="center"/>
    </xf>
    <xf numFmtId="3" fontId="14" fillId="44" borderId="44" xfId="0" applyNumberFormat="1" applyFont="1" applyFill="1" applyBorder="1" applyAlignment="1">
      <alignment horizontal="center" vertical="center"/>
    </xf>
    <xf numFmtId="166" fontId="14" fillId="44" borderId="44" xfId="37" applyNumberFormat="1" applyFont="1" applyFill="1" applyBorder="1" applyAlignment="1">
      <alignment horizontal="center" vertical="center"/>
    </xf>
    <xf numFmtId="0" fontId="62" fillId="44" borderId="44" xfId="0" applyFont="1" applyFill="1" applyBorder="1" applyAlignment="1">
      <alignment vertical="center"/>
    </xf>
    <xf numFmtId="0" fontId="66" fillId="44" borderId="44" xfId="0" applyFont="1" applyFill="1" applyBorder="1" applyAlignment="1">
      <alignment horizontal="center" vertical="center"/>
    </xf>
    <xf numFmtId="0" fontId="18" fillId="32" borderId="45" xfId="0" applyFont="1" applyFill="1" applyBorder="1" applyAlignment="1">
      <alignment vertical="center" wrapText="1"/>
    </xf>
    <xf numFmtId="0" fontId="18" fillId="32" borderId="45" xfId="0" applyNumberFormat="1" applyFont="1" applyFill="1" applyBorder="1" applyAlignment="1">
      <alignment horizontal="center" vertical="center" wrapText="1"/>
    </xf>
    <xf numFmtId="166" fontId="21" fillId="32" borderId="45" xfId="37" applyNumberFormat="1" applyFont="1" applyFill="1" applyBorder="1" applyAlignment="1">
      <alignment horizontal="center" vertical="center" wrapText="1"/>
    </xf>
    <xf numFmtId="0" fontId="21" fillId="32" borderId="45" xfId="0" applyFont="1" applyFill="1" applyBorder="1" applyAlignment="1">
      <alignment horizontal="center" vertical="center" wrapText="1"/>
    </xf>
    <xf numFmtId="166" fontId="18" fillId="32" borderId="45" xfId="37" applyNumberFormat="1" applyFont="1" applyFill="1" applyBorder="1" applyAlignment="1">
      <alignment horizontal="center" vertical="center" wrapText="1"/>
    </xf>
    <xf numFmtId="0" fontId="18" fillId="35" borderId="45" xfId="0" applyFont="1" applyFill="1" applyBorder="1" applyAlignment="1">
      <alignment vertical="center" wrapText="1"/>
    </xf>
    <xf numFmtId="0" fontId="18" fillId="35" borderId="45" xfId="0" applyNumberFormat="1" applyFont="1" applyFill="1" applyBorder="1" applyAlignment="1">
      <alignment horizontal="center" vertical="center" wrapText="1"/>
    </xf>
    <xf numFmtId="166" fontId="21" fillId="35" borderId="45" xfId="0" applyNumberFormat="1" applyFont="1" applyFill="1" applyBorder="1" applyAlignment="1">
      <alignment horizontal="center" vertical="center" wrapText="1"/>
    </xf>
    <xf numFmtId="3" fontId="21" fillId="35" borderId="45" xfId="0" applyNumberFormat="1" applyFont="1" applyFill="1" applyBorder="1" applyAlignment="1">
      <alignment horizontal="center" vertical="center" wrapText="1"/>
    </xf>
    <xf numFmtId="166" fontId="18" fillId="35" borderId="45" xfId="37" applyNumberFormat="1" applyFont="1" applyFill="1" applyBorder="1" applyAlignment="1">
      <alignment horizontal="center" vertical="center" wrapText="1"/>
    </xf>
    <xf numFmtId="3" fontId="21" fillId="32" borderId="45" xfId="0" applyNumberFormat="1" applyFont="1" applyFill="1" applyBorder="1" applyAlignment="1">
      <alignment horizontal="center" vertical="center" wrapText="1"/>
    </xf>
    <xf numFmtId="0" fontId="18" fillId="32" borderId="45" xfId="0" applyFont="1" applyFill="1" applyBorder="1" applyAlignment="1">
      <alignment horizontal="center" vertical="center" wrapText="1"/>
    </xf>
    <xf numFmtId="0" fontId="21" fillId="35" borderId="45" xfId="0" applyFont="1" applyFill="1" applyBorder="1" applyAlignment="1">
      <alignment vertical="center" wrapText="1"/>
    </xf>
    <xf numFmtId="0" fontId="21" fillId="35" borderId="45" xfId="0" applyNumberFormat="1" applyFont="1" applyFill="1" applyBorder="1" applyAlignment="1">
      <alignment horizontal="center" vertical="center" wrapText="1"/>
    </xf>
    <xf numFmtId="166" fontId="21" fillId="35" borderId="45" xfId="37" applyNumberFormat="1" applyFont="1" applyFill="1" applyBorder="1" applyAlignment="1">
      <alignment horizontal="center" vertical="center" wrapText="1"/>
    </xf>
    <xf numFmtId="0" fontId="21" fillId="32" borderId="45" xfId="0" applyFont="1" applyFill="1" applyBorder="1" applyAlignment="1">
      <alignment vertical="center" wrapText="1"/>
    </xf>
    <xf numFmtId="0" fontId="21" fillId="32" borderId="45" xfId="0" applyNumberFormat="1" applyFont="1" applyFill="1" applyBorder="1" applyAlignment="1">
      <alignment horizontal="center" vertical="center" wrapText="1"/>
    </xf>
    <xf numFmtId="167" fontId="21" fillId="32" borderId="45" xfId="0" applyNumberFormat="1" applyFont="1" applyFill="1" applyBorder="1" applyAlignment="1">
      <alignment horizontal="center" vertical="center" wrapText="1"/>
    </xf>
    <xf numFmtId="164" fontId="21" fillId="32" borderId="45" xfId="0" applyNumberFormat="1" applyFont="1" applyFill="1" applyBorder="1" applyAlignment="1">
      <alignment horizontal="center" vertical="center" wrapText="1"/>
    </xf>
    <xf numFmtId="164" fontId="21" fillId="35" borderId="45" xfId="0" applyNumberFormat="1" applyFont="1" applyFill="1" applyBorder="1" applyAlignment="1">
      <alignment horizontal="center" vertical="center" wrapText="1"/>
    </xf>
    <xf numFmtId="0" fontId="18" fillId="35" borderId="45" xfId="0" applyFont="1" applyFill="1" applyBorder="1" applyAlignment="1">
      <alignment horizontal="center" vertical="center" wrapText="1"/>
    </xf>
    <xf numFmtId="0" fontId="14" fillId="33" borderId="45" xfId="0" applyFont="1" applyFill="1" applyBorder="1" applyAlignment="1">
      <alignment horizontal="center" vertical="center"/>
    </xf>
    <xf numFmtId="0" fontId="34" fillId="33" borderId="45" xfId="0" applyFont="1" applyFill="1" applyBorder="1" applyAlignment="1">
      <alignment horizontal="center" vertical="center" wrapText="1"/>
    </xf>
    <xf numFmtId="0" fontId="14" fillId="33" borderId="45" xfId="0" applyFont="1" applyFill="1" applyBorder="1" applyAlignment="1">
      <alignment horizontal="center" vertical="center" wrapText="1"/>
    </xf>
    <xf numFmtId="0" fontId="13" fillId="26" borderId="44" xfId="0" applyFont="1" applyFill="1" applyBorder="1" applyAlignment="1">
      <alignment vertical="center"/>
    </xf>
    <xf numFmtId="0" fontId="13" fillId="26" borderId="44" xfId="0" applyFont="1" applyFill="1" applyBorder="1" applyAlignment="1">
      <alignment horizontal="center" vertical="center"/>
    </xf>
    <xf numFmtId="0" fontId="13" fillId="27" borderId="44" xfId="0" applyFont="1" applyFill="1" applyBorder="1" applyAlignment="1">
      <alignment horizontal="center" vertical="center"/>
    </xf>
    <xf numFmtId="3" fontId="32" fillId="0" borderId="0" xfId="0" applyNumberFormat="1" applyFont="1" applyFill="1" applyBorder="1" applyAlignment="1">
      <alignment horizontal="center" vertical="center"/>
    </xf>
    <xf numFmtId="166" fontId="62" fillId="38" borderId="44" xfId="37" applyNumberFormat="1" applyFont="1" applyFill="1" applyBorder="1" applyAlignment="1">
      <alignment horizontal="center" vertical="center"/>
    </xf>
    <xf numFmtId="166" fontId="62" fillId="37" borderId="44" xfId="37" applyNumberFormat="1" applyFont="1" applyFill="1" applyBorder="1" applyAlignment="1">
      <alignment horizontal="center" vertical="center"/>
    </xf>
    <xf numFmtId="166" fontId="60" fillId="0" borderId="0" xfId="37" quotePrefix="1" applyNumberFormat="1" applyFont="1" applyFill="1" applyBorder="1" applyAlignment="1">
      <alignment horizontal="center" vertical="center" textRotation="90"/>
    </xf>
    <xf numFmtId="0" fontId="14" fillId="33" borderId="46" xfId="0" applyFont="1" applyFill="1" applyBorder="1" applyAlignment="1">
      <alignment horizontal="center" vertical="center" wrapText="1"/>
    </xf>
    <xf numFmtId="166" fontId="21" fillId="32" borderId="46" xfId="37" applyNumberFormat="1" applyFont="1" applyFill="1" applyBorder="1" applyAlignment="1">
      <alignment horizontal="center" vertical="center" wrapText="1"/>
    </xf>
    <xf numFmtId="166" fontId="21" fillId="35" borderId="46" xfId="0" applyNumberFormat="1" applyFont="1" applyFill="1" applyBorder="1" applyAlignment="1">
      <alignment horizontal="center" vertical="center" wrapText="1"/>
    </xf>
    <xf numFmtId="166" fontId="21" fillId="32" borderId="46" xfId="0" applyNumberFormat="1" applyFont="1" applyFill="1" applyBorder="1" applyAlignment="1">
      <alignment horizontal="center" vertical="center" wrapText="1"/>
    </xf>
    <xf numFmtId="0" fontId="18" fillId="35" borderId="46" xfId="0" applyFont="1" applyFill="1" applyBorder="1" applyAlignment="1">
      <alignment horizontal="center" vertical="center" wrapText="1"/>
    </xf>
    <xf numFmtId="0" fontId="18" fillId="32" borderId="46" xfId="0" applyFont="1" applyFill="1" applyBorder="1" applyAlignment="1">
      <alignment horizontal="center" vertical="center" wrapText="1"/>
    </xf>
    <xf numFmtId="166" fontId="18" fillId="35" borderId="46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vertical="center" wrapText="1"/>
    </xf>
    <xf numFmtId="166" fontId="18" fillId="0" borderId="0" xfId="37" applyNumberFormat="1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166" fontId="21" fillId="0" borderId="0" xfId="37" applyNumberFormat="1" applyFont="1" applyFill="1" applyBorder="1" applyAlignment="1">
      <alignment vertical="center" wrapText="1"/>
    </xf>
    <xf numFmtId="166" fontId="68" fillId="0" borderId="0" xfId="37" quotePrefix="1" applyNumberFormat="1" applyFont="1" applyFill="1" applyBorder="1" applyAlignment="1">
      <alignment horizontal="center" vertical="center" textRotation="90"/>
    </xf>
    <xf numFmtId="0" fontId="69" fillId="0" borderId="0" xfId="0" applyFont="1" applyFill="1" applyBorder="1" applyAlignment="1">
      <alignment horizontal="left" vertical="center"/>
    </xf>
    <xf numFmtId="0" fontId="13" fillId="41" borderId="44" xfId="0" applyFont="1" applyFill="1" applyBorder="1" applyAlignment="1">
      <alignment horizontal="center" vertical="center"/>
    </xf>
    <xf numFmtId="0" fontId="13" fillId="35" borderId="44" xfId="0" applyFont="1" applyFill="1" applyBorder="1" applyAlignment="1">
      <alignment vertical="center"/>
    </xf>
    <xf numFmtId="0" fontId="87" fillId="32" borderId="44" xfId="0" applyFont="1" applyFill="1" applyBorder="1" applyAlignment="1">
      <alignment vertical="center"/>
    </xf>
    <xf numFmtId="0" fontId="88" fillId="35" borderId="44" xfId="0" applyFont="1" applyFill="1" applyBorder="1" applyAlignment="1">
      <alignment vertical="center"/>
    </xf>
    <xf numFmtId="0" fontId="88" fillId="32" borderId="44" xfId="0" applyFont="1" applyFill="1" applyBorder="1" applyAlignment="1">
      <alignment horizontal="center" vertical="center"/>
    </xf>
    <xf numFmtId="3" fontId="86" fillId="32" borderId="44" xfId="0" applyNumberFormat="1" applyFont="1" applyFill="1" applyBorder="1" applyAlignment="1">
      <alignment horizontal="center" vertical="center"/>
    </xf>
    <xf numFmtId="166" fontId="86" fillId="32" borderId="44" xfId="37" applyNumberFormat="1" applyFont="1" applyFill="1" applyBorder="1" applyAlignment="1">
      <alignment horizontal="center" vertical="center"/>
    </xf>
    <xf numFmtId="0" fontId="87" fillId="32" borderId="44" xfId="0" applyFont="1" applyFill="1" applyBorder="1" applyAlignment="1">
      <alignment horizontal="center" vertical="center"/>
    </xf>
    <xf numFmtId="0" fontId="88" fillId="35" borderId="44" xfId="0" applyFont="1" applyFill="1" applyBorder="1" applyAlignment="1">
      <alignment horizontal="center" vertical="center"/>
    </xf>
    <xf numFmtId="3" fontId="86" fillId="35" borderId="44" xfId="0" applyNumberFormat="1" applyFont="1" applyFill="1" applyBorder="1" applyAlignment="1">
      <alignment horizontal="center" vertical="center"/>
    </xf>
    <xf numFmtId="166" fontId="86" fillId="35" borderId="44" xfId="37" applyNumberFormat="1" applyFont="1" applyFill="1" applyBorder="1" applyAlignment="1">
      <alignment horizontal="center" vertical="center"/>
    </xf>
    <xf numFmtId="3" fontId="17" fillId="76" borderId="44" xfId="0" applyNumberFormat="1" applyFont="1" applyFill="1" applyBorder="1" applyAlignment="1">
      <alignment horizontal="center" vertical="center"/>
    </xf>
    <xf numFmtId="0" fontId="14" fillId="33" borderId="44" xfId="0" applyFont="1" applyFill="1" applyBorder="1" applyAlignment="1">
      <alignment horizontal="left" vertical="center"/>
    </xf>
    <xf numFmtId="166" fontId="65" fillId="0" borderId="0" xfId="37" quotePrefix="1" applyNumberFormat="1" applyFont="1" applyFill="1" applyBorder="1" applyAlignment="1">
      <alignment horizontal="center" vertical="center" textRotation="90"/>
    </xf>
    <xf numFmtId="0" fontId="14" fillId="0" borderId="44" xfId="0" applyFont="1" applyFill="1" applyBorder="1" applyAlignment="1">
      <alignment vertical="center"/>
    </xf>
    <xf numFmtId="168" fontId="14" fillId="0" borderId="44" xfId="0" applyNumberFormat="1" applyFont="1" applyFill="1" applyBorder="1" applyAlignment="1">
      <alignment horizontal="center" vertical="center"/>
    </xf>
    <xf numFmtId="165" fontId="14" fillId="0" borderId="44" xfId="0" applyNumberFormat="1" applyFont="1" applyFill="1" applyBorder="1" applyAlignment="1">
      <alignment horizontal="center" vertical="center"/>
    </xf>
    <xf numFmtId="166" fontId="14" fillId="0" borderId="44" xfId="37" applyNumberFormat="1" applyFont="1" applyFill="1" applyBorder="1" applyAlignment="1">
      <alignment horizontal="center" vertical="center"/>
    </xf>
    <xf numFmtId="166" fontId="30" fillId="0" borderId="44" xfId="37" applyNumberFormat="1" applyFont="1" applyFill="1" applyBorder="1" applyAlignment="1">
      <alignment horizontal="center" vertical="center" wrapText="1"/>
    </xf>
    <xf numFmtId="166" fontId="91" fillId="0" borderId="0" xfId="37" quotePrefix="1" applyNumberFormat="1" applyFont="1" applyFill="1" applyBorder="1" applyAlignment="1">
      <alignment horizontal="center" vertical="center" textRotation="90"/>
    </xf>
    <xf numFmtId="166" fontId="14" fillId="38" borderId="44" xfId="0" applyNumberFormat="1" applyFont="1" applyFill="1" applyBorder="1" applyAlignment="1">
      <alignment horizontal="center" vertical="center"/>
    </xf>
    <xf numFmtId="166" fontId="14" fillId="37" borderId="44" xfId="0" applyNumberFormat="1" applyFont="1" applyFill="1" applyBorder="1" applyAlignment="1">
      <alignment horizontal="center" vertical="center"/>
    </xf>
    <xf numFmtId="0" fontId="13" fillId="43" borderId="44" xfId="0" applyFont="1" applyFill="1" applyBorder="1" applyAlignment="1">
      <alignment vertical="center"/>
    </xf>
    <xf numFmtId="166" fontId="29" fillId="26" borderId="44" xfId="37" applyNumberFormat="1" applyFont="1" applyFill="1" applyBorder="1" applyAlignment="1">
      <alignment horizontal="center" vertical="center" wrapText="1"/>
    </xf>
    <xf numFmtId="166" fontId="29" fillId="27" borderId="44" xfId="37" applyNumberFormat="1" applyFont="1" applyFill="1" applyBorder="1" applyAlignment="1">
      <alignment horizontal="center" vertical="center" wrapText="1"/>
    </xf>
    <xf numFmtId="0" fontId="0" fillId="0" borderId="0" xfId="0"/>
    <xf numFmtId="0" fontId="17" fillId="77" borderId="0" xfId="0" applyFont="1" applyFill="1" applyAlignment="1">
      <alignment vertical="center"/>
    </xf>
    <xf numFmtId="0" fontId="16" fillId="77" borderId="0" xfId="0" applyFont="1" applyFill="1" applyAlignment="1">
      <alignment horizontal="center" vertical="center"/>
    </xf>
    <xf numFmtId="0" fontId="14" fillId="33" borderId="44" xfId="0" applyFont="1" applyFill="1" applyBorder="1" applyAlignment="1">
      <alignment horizontal="center" vertical="center"/>
    </xf>
    <xf numFmtId="0" fontId="29" fillId="32" borderId="4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166" fontId="29" fillId="35" borderId="44" xfId="37" applyNumberFormat="1" applyFont="1" applyFill="1" applyBorder="1" applyAlignment="1">
      <alignment horizontal="center" vertical="center" wrapText="1"/>
    </xf>
    <xf numFmtId="0" fontId="93" fillId="0" borderId="0" xfId="160" applyFont="1" applyBorder="1"/>
    <xf numFmtId="0" fontId="94" fillId="0" borderId="0" xfId="160" applyFont="1" applyBorder="1"/>
    <xf numFmtId="0" fontId="95" fillId="0" borderId="0" xfId="160" applyFont="1" applyBorder="1" applyAlignment="1">
      <alignment vertical="center"/>
    </xf>
    <xf numFmtId="0" fontId="97" fillId="0" borderId="0" xfId="160" applyFont="1" applyBorder="1" applyAlignment="1">
      <alignment horizontal="left"/>
    </xf>
    <xf numFmtId="49" fontId="94" fillId="0" borderId="0" xfId="160" applyNumberFormat="1" applyFont="1" applyBorder="1" applyAlignment="1">
      <alignment horizontal="left"/>
    </xf>
    <xf numFmtId="14" fontId="63" fillId="0" borderId="0" xfId="160" applyNumberFormat="1" applyFont="1" applyBorder="1" applyAlignment="1">
      <alignment horizontal="left"/>
    </xf>
    <xf numFmtId="14" fontId="97" fillId="0" borderId="0" xfId="160" applyNumberFormat="1" applyFont="1" applyFill="1" applyBorder="1" applyAlignment="1">
      <alignment horizontal="left"/>
    </xf>
    <xf numFmtId="14" fontId="94" fillId="0" borderId="0" xfId="160" applyNumberFormat="1" applyFont="1" applyFill="1" applyBorder="1" applyAlignment="1">
      <alignment horizontal="left"/>
    </xf>
    <xf numFmtId="14" fontId="63" fillId="0" borderId="0" xfId="160" applyNumberFormat="1" applyFont="1" applyFill="1" applyBorder="1" applyAlignment="1">
      <alignment horizontal="left"/>
    </xf>
    <xf numFmtId="0" fontId="97" fillId="0" borderId="0" xfId="160" applyFont="1" applyBorder="1"/>
    <xf numFmtId="0" fontId="96" fillId="0" borderId="0" xfId="160" applyFont="1" applyBorder="1"/>
    <xf numFmtId="0" fontId="98" fillId="0" borderId="0" xfId="160" applyFont="1"/>
    <xf numFmtId="0" fontId="94" fillId="0" borderId="0" xfId="160" applyFont="1"/>
    <xf numFmtId="0" fontId="93" fillId="0" borderId="0" xfId="160" applyFont="1"/>
    <xf numFmtId="0" fontId="99" fillId="0" borderId="0" xfId="160" applyFont="1"/>
    <xf numFmtId="0" fontId="2" fillId="0" borderId="0" xfId="160"/>
    <xf numFmtId="0" fontId="24" fillId="0" borderId="0" xfId="31" applyAlignment="1" applyProtection="1"/>
    <xf numFmtId="0" fontId="93" fillId="32" borderId="0" xfId="0" applyFont="1" applyFill="1"/>
    <xf numFmtId="0" fontId="14" fillId="37" borderId="44" xfId="0" applyFont="1" applyFill="1" applyBorder="1" applyAlignment="1">
      <alignment horizontal="center" vertical="center"/>
    </xf>
    <xf numFmtId="0" fontId="14" fillId="36" borderId="44" xfId="0" applyFont="1" applyFill="1" applyBorder="1" applyAlignment="1">
      <alignment horizontal="center" vertical="center"/>
    </xf>
    <xf numFmtId="0" fontId="14" fillId="25" borderId="44" xfId="0" applyFont="1" applyFill="1" applyBorder="1" applyAlignment="1">
      <alignment horizontal="center" vertical="center"/>
    </xf>
    <xf numFmtId="0" fontId="14" fillId="33" borderId="44" xfId="0" applyFont="1" applyFill="1" applyBorder="1" applyAlignment="1">
      <alignment horizontal="center" vertical="center"/>
    </xf>
    <xf numFmtId="0" fontId="29" fillId="32" borderId="44" xfId="0" applyFont="1" applyFill="1" applyBorder="1" applyAlignment="1">
      <alignment horizontal="center" vertical="center" wrapText="1"/>
    </xf>
    <xf numFmtId="166" fontId="29" fillId="32" borderId="44" xfId="37" applyNumberFormat="1" applyFont="1" applyFill="1" applyBorder="1" applyAlignment="1">
      <alignment horizontal="center" vertical="center" wrapText="1"/>
    </xf>
    <xf numFmtId="166" fontId="29" fillId="35" borderId="44" xfId="37" applyNumberFormat="1" applyFont="1" applyFill="1" applyBorder="1" applyAlignment="1">
      <alignment horizontal="center" vertical="center" wrapText="1"/>
    </xf>
    <xf numFmtId="49" fontId="13" fillId="35" borderId="44" xfId="0" applyNumberFormat="1" applyFont="1" applyFill="1" applyBorder="1" applyAlignment="1">
      <alignment vertical="center"/>
    </xf>
    <xf numFmtId="0" fontId="102" fillId="27" borderId="44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166" fontId="13" fillId="41" borderId="44" xfId="37" applyNumberFormat="1" applyFont="1" applyFill="1" applyBorder="1" applyAlignment="1">
      <alignment horizontal="center" vertical="center"/>
    </xf>
    <xf numFmtId="166" fontId="13" fillId="40" borderId="44" xfId="37" applyNumberFormat="1" applyFont="1" applyFill="1" applyBorder="1" applyAlignment="1">
      <alignment horizontal="center" vertical="center"/>
    </xf>
    <xf numFmtId="0" fontId="13" fillId="42" borderId="44" xfId="0" applyFont="1" applyFill="1" applyBorder="1" applyAlignment="1">
      <alignment horizontal="center" vertical="center"/>
    </xf>
    <xf numFmtId="166" fontId="13" fillId="42" borderId="44" xfId="37" applyNumberFormat="1" applyFont="1" applyFill="1" applyBorder="1" applyAlignment="1">
      <alignment horizontal="center" vertical="center"/>
    </xf>
    <xf numFmtId="0" fontId="13" fillId="31" borderId="44" xfId="0" applyFont="1" applyFill="1" applyBorder="1" applyAlignment="1">
      <alignment horizontal="center" vertical="center"/>
    </xf>
    <xf numFmtId="166" fontId="13" fillId="31" borderId="44" xfId="37" applyNumberFormat="1" applyFont="1" applyFill="1" applyBorder="1" applyAlignment="1">
      <alignment horizontal="center" vertical="center"/>
    </xf>
    <xf numFmtId="0" fontId="13" fillId="43" borderId="44" xfId="0" applyFont="1" applyFill="1" applyBorder="1" applyAlignment="1">
      <alignment horizontal="center" vertical="center"/>
    </xf>
    <xf numFmtId="166" fontId="13" fillId="43" borderId="44" xfId="37" applyNumberFormat="1" applyFont="1" applyFill="1" applyBorder="1" applyAlignment="1">
      <alignment horizontal="center" vertical="center"/>
    </xf>
    <xf numFmtId="0" fontId="13" fillId="34" borderId="44" xfId="0" applyFont="1" applyFill="1" applyBorder="1" applyAlignment="1">
      <alignment horizontal="center" vertical="center"/>
    </xf>
    <xf numFmtId="166" fontId="13" fillId="34" borderId="44" xfId="37" applyNumberFormat="1" applyFont="1" applyFill="1" applyBorder="1" applyAlignment="1">
      <alignment horizontal="center" vertical="center"/>
    </xf>
    <xf numFmtId="0" fontId="103" fillId="0" borderId="0" xfId="0" applyFont="1" applyAlignment="1">
      <alignment vertical="top"/>
    </xf>
    <xf numFmtId="3" fontId="0" fillId="0" borderId="0" xfId="0" applyNumberFormat="1"/>
    <xf numFmtId="0" fontId="14" fillId="33" borderId="44" xfId="0" applyFont="1" applyFill="1" applyBorder="1" applyAlignment="1">
      <alignment horizontal="center" vertical="center" wrapText="1"/>
    </xf>
    <xf numFmtId="166" fontId="29" fillId="32" borderId="44" xfId="37" applyNumberFormat="1" applyFont="1" applyFill="1" applyBorder="1" applyAlignment="1">
      <alignment horizontal="center" vertical="center" wrapText="1"/>
    </xf>
    <xf numFmtId="0" fontId="14" fillId="38" borderId="44" xfId="0" applyFont="1" applyFill="1" applyBorder="1" applyAlignment="1">
      <alignment horizontal="center" vertical="center" wrapText="1"/>
    </xf>
    <xf numFmtId="0" fontId="14" fillId="37" borderId="44" xfId="0" applyFont="1" applyFill="1" applyBorder="1" applyAlignment="1">
      <alignment horizontal="center" vertical="center" wrapText="1"/>
    </xf>
    <xf numFmtId="0" fontId="14" fillId="36" borderId="44" xfId="0" applyFont="1" applyFill="1" applyBorder="1" applyAlignment="1">
      <alignment horizontal="center" vertical="center" wrapText="1"/>
    </xf>
    <xf numFmtId="166" fontId="13" fillId="27" borderId="44" xfId="37" applyNumberFormat="1" applyFont="1" applyFill="1" applyBorder="1" applyAlignment="1">
      <alignment horizontal="left" vertical="center"/>
    </xf>
    <xf numFmtId="166" fontId="62" fillId="36" borderId="44" xfId="37" applyNumberFormat="1" applyFont="1" applyFill="1" applyBorder="1" applyAlignment="1">
      <alignment horizontal="left" vertical="center"/>
    </xf>
    <xf numFmtId="3" fontId="13" fillId="32" borderId="44" xfId="37" applyNumberFormat="1" applyFont="1" applyFill="1" applyBorder="1" applyAlignment="1">
      <alignment horizontal="center" vertical="center"/>
    </xf>
    <xf numFmtId="166" fontId="13" fillId="40" borderId="44" xfId="37" applyNumberFormat="1" applyFont="1" applyFill="1" applyBorder="1" applyAlignment="1">
      <alignment horizontal="left" vertical="center"/>
    </xf>
    <xf numFmtId="168" fontId="62" fillId="36" borderId="44" xfId="37" applyNumberFormat="1" applyFont="1" applyFill="1" applyBorder="1" applyAlignment="1">
      <alignment horizontal="center" vertical="center"/>
    </xf>
    <xf numFmtId="0" fontId="18" fillId="32" borderId="45" xfId="50" applyFont="1" applyFill="1" applyBorder="1" applyAlignment="1">
      <alignment vertical="center" wrapText="1"/>
    </xf>
    <xf numFmtId="0" fontId="18" fillId="32" borderId="45" xfId="50" applyNumberFormat="1" applyFont="1" applyFill="1" applyBorder="1" applyAlignment="1">
      <alignment horizontal="center" vertical="center" wrapText="1"/>
    </xf>
    <xf numFmtId="166" fontId="18" fillId="32" borderId="45" xfId="37" applyNumberFormat="1" applyFont="1" applyFill="1" applyBorder="1" applyAlignment="1">
      <alignment horizontal="center" vertical="center" wrapText="1"/>
    </xf>
    <xf numFmtId="0" fontId="18" fillId="32" borderId="45" xfId="50" applyFont="1" applyFill="1" applyBorder="1" applyAlignment="1">
      <alignment horizontal="center" vertical="center" wrapText="1"/>
    </xf>
    <xf numFmtId="0" fontId="18" fillId="35" borderId="45" xfId="50" applyFont="1" applyFill="1" applyBorder="1" applyAlignment="1">
      <alignment vertical="center" wrapText="1"/>
    </xf>
    <xf numFmtId="0" fontId="18" fillId="35" borderId="45" xfId="50" applyNumberFormat="1" applyFont="1" applyFill="1" applyBorder="1" applyAlignment="1">
      <alignment horizontal="center" vertical="center" wrapText="1"/>
    </xf>
    <xf numFmtId="3" fontId="18" fillId="35" borderId="45" xfId="50" applyNumberFormat="1" applyFont="1" applyFill="1" applyBorder="1" applyAlignment="1">
      <alignment horizontal="center" vertical="center" wrapText="1"/>
    </xf>
    <xf numFmtId="166" fontId="18" fillId="35" borderId="45" xfId="37" applyNumberFormat="1" applyFont="1" applyFill="1" applyBorder="1" applyAlignment="1">
      <alignment horizontal="center" vertical="center" wrapText="1"/>
    </xf>
    <xf numFmtId="3" fontId="18" fillId="32" borderId="45" xfId="50" applyNumberFormat="1" applyFont="1" applyFill="1" applyBorder="1" applyAlignment="1">
      <alignment horizontal="center" vertical="center" wrapText="1"/>
    </xf>
    <xf numFmtId="49" fontId="18" fillId="32" borderId="45" xfId="50" applyNumberFormat="1" applyFont="1" applyFill="1" applyBorder="1" applyAlignment="1">
      <alignment vertical="center" wrapText="1"/>
    </xf>
    <xf numFmtId="166" fontId="18" fillId="32" borderId="46" xfId="37" applyNumberFormat="1" applyFont="1" applyFill="1" applyBorder="1" applyAlignment="1">
      <alignment horizontal="center" vertical="center" wrapText="1"/>
    </xf>
    <xf numFmtId="166" fontId="18" fillId="35" borderId="46" xfId="50" applyNumberFormat="1" applyFont="1" applyFill="1" applyBorder="1" applyAlignment="1">
      <alignment horizontal="center" vertical="center" wrapText="1"/>
    </xf>
    <xf numFmtId="166" fontId="13" fillId="41" borderId="44" xfId="37" applyNumberFormat="1" applyFont="1" applyFill="1" applyBorder="1" applyAlignment="1">
      <alignment horizontal="left" vertical="center"/>
    </xf>
    <xf numFmtId="166" fontId="13" fillId="26" borderId="44" xfId="37" applyNumberFormat="1" applyFont="1" applyFill="1" applyBorder="1" applyAlignment="1">
      <alignment horizontal="left" vertical="center"/>
    </xf>
    <xf numFmtId="3" fontId="17" fillId="35" borderId="44" xfId="37" applyNumberFormat="1" applyFont="1" applyFill="1" applyBorder="1" applyAlignment="1">
      <alignment horizontal="center" vertical="center"/>
    </xf>
    <xf numFmtId="3" fontId="13" fillId="35" borderId="44" xfId="0" applyNumberFormat="1" applyFont="1" applyFill="1" applyBorder="1" applyAlignment="1">
      <alignment horizontal="center" vertical="center"/>
    </xf>
    <xf numFmtId="166" fontId="62" fillId="39" borderId="44" xfId="37" applyNumberFormat="1" applyFont="1" applyFill="1" applyBorder="1" applyAlignment="1">
      <alignment horizontal="left" vertical="center"/>
    </xf>
    <xf numFmtId="166" fontId="104" fillId="0" borderId="0" xfId="37" quotePrefix="1" applyNumberFormat="1" applyFont="1" applyFill="1" applyBorder="1" applyAlignment="1">
      <alignment horizontal="center" vertical="center"/>
    </xf>
    <xf numFmtId="168" fontId="62" fillId="39" borderId="44" xfId="37" applyNumberFormat="1" applyFont="1" applyFill="1" applyBorder="1" applyAlignment="1">
      <alignment horizontal="center" vertical="center"/>
    </xf>
    <xf numFmtId="0" fontId="24" fillId="0" borderId="0" xfId="31" applyAlignment="1" applyProtection="1"/>
    <xf numFmtId="166" fontId="36" fillId="0" borderId="0" xfId="37" quotePrefix="1" applyNumberFormat="1" applyFont="1" applyFill="1" applyBorder="1" applyAlignment="1">
      <alignment horizontal="center" vertical="center" textRotation="90"/>
    </xf>
    <xf numFmtId="166" fontId="62" fillId="39" borderId="44" xfId="37" applyNumberFormat="1" applyFont="1" applyFill="1" applyBorder="1" applyAlignment="1">
      <alignment horizontal="center" vertical="center"/>
    </xf>
    <xf numFmtId="166" fontId="62" fillId="36" borderId="44" xfId="37" applyNumberFormat="1" applyFont="1" applyFill="1" applyBorder="1" applyAlignment="1">
      <alignment horizontal="center" vertical="center"/>
    </xf>
    <xf numFmtId="166" fontId="17" fillId="32" borderId="44" xfId="37" applyNumberFormat="1" applyFont="1" applyFill="1" applyBorder="1" applyAlignment="1">
      <alignment horizontal="center" vertical="center"/>
    </xf>
    <xf numFmtId="166" fontId="17" fillId="35" borderId="44" xfId="37" applyNumberFormat="1" applyFont="1" applyFill="1" applyBorder="1" applyAlignment="1">
      <alignment horizontal="center" vertical="center"/>
    </xf>
    <xf numFmtId="166" fontId="13" fillId="32" borderId="44" xfId="37" applyNumberFormat="1" applyFont="1" applyFill="1" applyBorder="1" applyAlignment="1">
      <alignment horizontal="center" vertical="center"/>
    </xf>
    <xf numFmtId="166" fontId="13" fillId="26" borderId="44" xfId="37" applyNumberFormat="1" applyFont="1" applyFill="1" applyBorder="1" applyAlignment="1">
      <alignment horizontal="center" vertical="center"/>
    </xf>
    <xf numFmtId="3" fontId="17" fillId="32" borderId="44" xfId="37" applyNumberFormat="1" applyFont="1" applyFill="1" applyBorder="1" applyAlignment="1">
      <alignment horizontal="center" vertical="center"/>
    </xf>
    <xf numFmtId="166" fontId="13" fillId="35" borderId="44" xfId="37" applyNumberFormat="1" applyFont="1" applyFill="1" applyBorder="1" applyAlignment="1">
      <alignment horizontal="center" vertical="center"/>
    </xf>
    <xf numFmtId="166" fontId="13" fillId="27" borderId="44" xfId="37" applyNumberFormat="1" applyFont="1" applyFill="1" applyBorder="1" applyAlignment="1">
      <alignment horizontal="center" vertical="center"/>
    </xf>
    <xf numFmtId="0" fontId="18" fillId="32" borderId="45" xfId="50" applyNumberFormat="1" applyFont="1" applyFill="1" applyBorder="1" applyAlignment="1">
      <alignment horizontal="center" vertical="center" wrapText="1"/>
    </xf>
    <xf numFmtId="0" fontId="18" fillId="35" borderId="45" xfId="50" applyNumberFormat="1" applyFont="1" applyFill="1" applyBorder="1" applyAlignment="1">
      <alignment horizontal="center" vertical="center" wrapText="1"/>
    </xf>
    <xf numFmtId="166" fontId="13" fillId="41" borderId="44" xfId="37" applyNumberFormat="1" applyFont="1" applyFill="1" applyBorder="1" applyAlignment="1">
      <alignment horizontal="center" vertical="center"/>
    </xf>
    <xf numFmtId="166" fontId="13" fillId="40" borderId="44" xfId="37" applyNumberFormat="1" applyFont="1" applyFill="1" applyBorder="1" applyAlignment="1">
      <alignment horizontal="center" vertical="center"/>
    </xf>
    <xf numFmtId="0" fontId="14" fillId="33" borderId="44" xfId="0" applyFont="1" applyFill="1" applyBorder="1" applyAlignment="1">
      <alignment horizontal="center" vertical="center"/>
    </xf>
    <xf numFmtId="0" fontId="14" fillId="33" borderId="44" xfId="0" applyFont="1" applyFill="1" applyBorder="1" applyAlignment="1">
      <alignment horizontal="center" vertical="center" wrapText="1"/>
    </xf>
    <xf numFmtId="0" fontId="18" fillId="32" borderId="44" xfId="0" applyFont="1" applyFill="1" applyBorder="1" applyAlignment="1">
      <alignment horizontal="center" vertical="center"/>
    </xf>
    <xf numFmtId="165" fontId="62" fillId="39" borderId="44" xfId="37" applyNumberFormat="1" applyFont="1" applyFill="1" applyBorder="1" applyAlignment="1">
      <alignment horizontal="center" vertical="center"/>
    </xf>
    <xf numFmtId="165" fontId="62" fillId="36" borderId="44" xfId="37" applyNumberFormat="1" applyFont="1" applyFill="1" applyBorder="1" applyAlignment="1">
      <alignment horizontal="center" vertical="center"/>
    </xf>
    <xf numFmtId="0" fontId="14" fillId="33" borderId="44" xfId="0" applyFont="1" applyFill="1" applyBorder="1" applyAlignment="1">
      <alignment horizontal="center" vertical="center" wrapText="1"/>
    </xf>
    <xf numFmtId="166" fontId="29" fillId="32" borderId="44" xfId="37" applyNumberFormat="1" applyFont="1" applyFill="1" applyBorder="1" applyAlignment="1">
      <alignment horizontal="center" vertical="center" wrapText="1"/>
    </xf>
    <xf numFmtId="0" fontId="14" fillId="33" borderId="44" xfId="0" applyFont="1" applyFill="1" applyBorder="1" applyAlignment="1">
      <alignment horizontal="center" vertical="center" wrapText="1"/>
    </xf>
    <xf numFmtId="164" fontId="17" fillId="32" borderId="44" xfId="37" applyNumberFormat="1" applyFont="1" applyFill="1" applyBorder="1" applyAlignment="1">
      <alignment horizontal="center" vertical="center" wrapText="1"/>
    </xf>
    <xf numFmtId="164" fontId="17" fillId="35" borderId="44" xfId="0" applyNumberFormat="1" applyFont="1" applyFill="1" applyBorder="1" applyAlignment="1">
      <alignment horizontal="center" vertical="center" wrapText="1"/>
    </xf>
    <xf numFmtId="0" fontId="14" fillId="33" borderId="44" xfId="0" applyFont="1" applyFill="1" applyBorder="1" applyAlignment="1">
      <alignment horizontal="center" vertical="center" wrapText="1"/>
    </xf>
    <xf numFmtId="0" fontId="14" fillId="25" borderId="44" xfId="0" applyFont="1" applyFill="1" applyBorder="1" applyAlignment="1">
      <alignment horizontal="center" vertical="center" wrapText="1"/>
    </xf>
    <xf numFmtId="0" fontId="14" fillId="33" borderId="44" xfId="0" applyFont="1" applyFill="1" applyBorder="1" applyAlignment="1">
      <alignment horizontal="center" vertical="center" wrapText="1"/>
    </xf>
    <xf numFmtId="0" fontId="14" fillId="38" borderId="44" xfId="0" applyFont="1" applyFill="1" applyBorder="1" applyAlignment="1">
      <alignment horizontal="center" vertical="center"/>
    </xf>
    <xf numFmtId="166" fontId="105" fillId="0" borderId="0" xfId="37" quotePrefix="1" applyNumberFormat="1" applyFont="1" applyFill="1" applyBorder="1" applyAlignment="1">
      <alignment horizontal="center" vertical="center" textRotation="90"/>
    </xf>
    <xf numFmtId="166" fontId="106" fillId="0" borderId="0" xfId="37" quotePrefix="1" applyNumberFormat="1" applyFont="1" applyFill="1" applyBorder="1" applyAlignment="1">
      <alignment horizontal="center" vertical="center" textRotation="90"/>
    </xf>
    <xf numFmtId="0" fontId="14" fillId="33" borderId="44" xfId="0" applyFont="1" applyFill="1" applyBorder="1" applyAlignment="1">
      <alignment horizontal="center" vertical="center" wrapText="1"/>
    </xf>
    <xf numFmtId="0" fontId="35" fillId="0" borderId="0" xfId="0" applyFont="1"/>
    <xf numFmtId="166" fontId="17" fillId="0" borderId="0" xfId="37" quotePrefix="1" applyNumberFormat="1" applyFont="1" applyFill="1" applyBorder="1" applyAlignment="1">
      <alignment horizontal="center" vertical="center"/>
    </xf>
    <xf numFmtId="3" fontId="13" fillId="35" borderId="44" xfId="37" applyNumberFormat="1" applyFont="1" applyFill="1" applyBorder="1" applyAlignment="1">
      <alignment horizontal="center" vertical="center"/>
    </xf>
    <xf numFmtId="3" fontId="13" fillId="32" borderId="44" xfId="0" applyNumberFormat="1" applyFont="1" applyFill="1" applyBorder="1" applyAlignment="1">
      <alignment horizontal="center" vertical="center"/>
    </xf>
    <xf numFmtId="0" fontId="107" fillId="38" borderId="44" xfId="0" applyFont="1" applyFill="1" applyBorder="1" applyAlignment="1">
      <alignment horizontal="center" vertical="center"/>
    </xf>
    <xf numFmtId="0" fontId="107" fillId="37" borderId="44" xfId="0" applyFont="1" applyFill="1" applyBorder="1" applyAlignment="1">
      <alignment horizontal="center" vertical="center"/>
    </xf>
    <xf numFmtId="0" fontId="93" fillId="3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Fill="1" applyBorder="1" applyAlignment="1">
      <alignment vertical="center"/>
    </xf>
    <xf numFmtId="168" fontId="17" fillId="40" borderId="44" xfId="37" applyNumberFormat="1" applyFont="1" applyFill="1" applyBorder="1" applyAlignment="1">
      <alignment horizontal="center" vertical="center"/>
    </xf>
    <xf numFmtId="0" fontId="62" fillId="39" borderId="44" xfId="0" applyFont="1" applyFill="1" applyBorder="1" applyAlignment="1">
      <alignment horizontal="center" vertical="center"/>
    </xf>
    <xf numFmtId="0" fontId="67" fillId="39" borderId="44" xfId="0" applyFont="1" applyFill="1" applyBorder="1" applyAlignment="1">
      <alignment horizontal="center" vertical="center" wrapText="1"/>
    </xf>
    <xf numFmtId="0" fontId="62" fillId="36" borderId="44" xfId="0" applyFont="1" applyFill="1" applyBorder="1" applyAlignment="1">
      <alignment horizontal="center" vertical="center"/>
    </xf>
    <xf numFmtId="0" fontId="67" fillId="36" borderId="44" xfId="0" applyFont="1" applyFill="1" applyBorder="1" applyAlignment="1">
      <alignment horizontal="center" vertical="center" wrapText="1"/>
    </xf>
    <xf numFmtId="0" fontId="62" fillId="38" borderId="44" xfId="0" applyFont="1" applyFill="1" applyBorder="1" applyAlignment="1">
      <alignment horizontal="center" vertical="center"/>
    </xf>
    <xf numFmtId="0" fontId="67" fillId="38" borderId="44" xfId="0" applyFont="1" applyFill="1" applyBorder="1" applyAlignment="1">
      <alignment horizontal="center" vertical="center" wrapText="1"/>
    </xf>
    <xf numFmtId="0" fontId="62" fillId="37" borderId="44" xfId="0" applyFont="1" applyFill="1" applyBorder="1" applyAlignment="1">
      <alignment horizontal="center" vertical="center"/>
    </xf>
    <xf numFmtId="0" fontId="67" fillId="37" borderId="44" xfId="0" applyFont="1" applyFill="1" applyBorder="1" applyAlignment="1">
      <alignment horizontal="center" vertical="center" wrapText="1"/>
    </xf>
    <xf numFmtId="166" fontId="16" fillId="0" borderId="0" xfId="37" quotePrefix="1" applyNumberFormat="1" applyFont="1" applyFill="1" applyBorder="1" applyAlignment="1">
      <alignment horizontal="center"/>
    </xf>
    <xf numFmtId="166" fontId="36" fillId="0" borderId="0" xfId="37" quotePrefix="1" applyNumberFormat="1" applyFont="1" applyFill="1" applyBorder="1" applyAlignment="1">
      <alignment horizontal="center" textRotation="90"/>
    </xf>
    <xf numFmtId="166" fontId="108" fillId="0" borderId="0" xfId="37" quotePrefix="1" applyNumberFormat="1" applyFont="1" applyFill="1" applyBorder="1" applyAlignment="1">
      <alignment horizontal="center" vertical="center" textRotation="90"/>
    </xf>
    <xf numFmtId="0" fontId="95" fillId="0" borderId="58" xfId="160" applyFont="1" applyFill="1" applyBorder="1" applyAlignment="1">
      <alignment horizontal="center" vertical="center"/>
    </xf>
    <xf numFmtId="0" fontId="95" fillId="0" borderId="59" xfId="160" applyFont="1" applyFill="1" applyBorder="1" applyAlignment="1">
      <alignment horizontal="center" vertical="center"/>
    </xf>
    <xf numFmtId="0" fontId="95" fillId="0" borderId="60" xfId="160" applyFont="1" applyFill="1" applyBorder="1" applyAlignment="1">
      <alignment horizontal="center" vertical="center"/>
    </xf>
    <xf numFmtId="0" fontId="95" fillId="0" borderId="61" xfId="160" applyFont="1" applyFill="1" applyBorder="1" applyAlignment="1">
      <alignment horizontal="center" vertical="center"/>
    </xf>
    <xf numFmtId="0" fontId="95" fillId="0" borderId="0" xfId="160" applyFont="1" applyFill="1" applyBorder="1" applyAlignment="1">
      <alignment horizontal="center" vertical="center"/>
    </xf>
    <xf numFmtId="0" fontId="95" fillId="0" borderId="62" xfId="160" applyFont="1" applyFill="1" applyBorder="1" applyAlignment="1">
      <alignment horizontal="center" vertical="center"/>
    </xf>
    <xf numFmtId="0" fontId="96" fillId="0" borderId="63" xfId="160" applyFont="1" applyFill="1" applyBorder="1" applyAlignment="1">
      <alignment horizontal="center" wrapText="1"/>
    </xf>
    <xf numFmtId="0" fontId="96" fillId="0" borderId="64" xfId="160" applyFont="1" applyFill="1" applyBorder="1" applyAlignment="1">
      <alignment horizontal="center" wrapText="1"/>
    </xf>
    <xf numFmtId="0" fontId="96" fillId="0" borderId="65" xfId="160" applyFont="1" applyFill="1" applyBorder="1" applyAlignment="1">
      <alignment horizontal="center" wrapText="1"/>
    </xf>
    <xf numFmtId="0" fontId="24" fillId="0" borderId="0" xfId="31" applyAlignment="1" applyProtection="1">
      <alignment horizontal="left"/>
    </xf>
    <xf numFmtId="0" fontId="24" fillId="0" borderId="0" xfId="31" applyAlignment="1" applyProtection="1"/>
    <xf numFmtId="0" fontId="101" fillId="32" borderId="0" xfId="0" applyFont="1" applyFill="1" applyAlignment="1">
      <alignment horizontal="left" vertical="center"/>
    </xf>
    <xf numFmtId="0" fontId="14" fillId="33" borderId="44" xfId="0" applyFont="1" applyFill="1" applyBorder="1" applyAlignment="1">
      <alignment horizontal="center" vertical="center"/>
    </xf>
    <xf numFmtId="0" fontId="0" fillId="33" borderId="44" xfId="0" applyFill="1" applyBorder="1" applyAlignment="1">
      <alignment horizontal="center" vertical="center"/>
    </xf>
    <xf numFmtId="0" fontId="14" fillId="33" borderId="44" xfId="0" applyFont="1" applyFill="1" applyBorder="1" applyAlignment="1">
      <alignment horizontal="center" vertical="center" wrapText="1"/>
    </xf>
    <xf numFmtId="0" fontId="0" fillId="33" borderId="44" xfId="0" applyFill="1" applyBorder="1" applyAlignment="1">
      <alignment horizontal="center" vertical="center" wrapText="1"/>
    </xf>
    <xf numFmtId="166" fontId="29" fillId="32" borderId="44" xfId="37" applyNumberFormat="1" applyFont="1" applyFill="1" applyBorder="1" applyAlignment="1">
      <alignment horizontal="center" vertical="center" wrapText="1"/>
    </xf>
    <xf numFmtId="0" fontId="0" fillId="32" borderId="44" xfId="0" applyFill="1" applyBorder="1" applyAlignment="1">
      <alignment horizontal="center" vertical="center" wrapText="1"/>
    </xf>
    <xf numFmtId="166" fontId="29" fillId="35" borderId="44" xfId="37" applyNumberFormat="1" applyFont="1" applyFill="1" applyBorder="1" applyAlignment="1">
      <alignment horizontal="center" vertical="center" wrapText="1"/>
    </xf>
    <xf numFmtId="0" fontId="29" fillId="32" borderId="44" xfId="0" applyFont="1" applyFill="1" applyBorder="1" applyAlignment="1">
      <alignment horizontal="center" vertical="center" wrapText="1"/>
    </xf>
    <xf numFmtId="0" fontId="13" fillId="32" borderId="44" xfId="0" applyFont="1" applyFill="1" applyBorder="1" applyAlignment="1">
      <alignment horizontal="center" vertical="center" wrapText="1"/>
    </xf>
    <xf numFmtId="0" fontId="14" fillId="25" borderId="44" xfId="0" applyFont="1" applyFill="1" applyBorder="1" applyAlignment="1">
      <alignment horizontal="center" vertical="center"/>
    </xf>
    <xf numFmtId="0" fontId="14" fillId="25" borderId="44" xfId="0" applyFont="1" applyFill="1" applyBorder="1" applyAlignment="1">
      <alignment horizontal="center" vertical="center" wrapText="1"/>
    </xf>
    <xf numFmtId="0" fontId="14" fillId="25" borderId="44" xfId="0" applyFont="1" applyFill="1" applyBorder="1" applyAlignment="1">
      <alignment horizontal="left" vertical="center"/>
    </xf>
    <xf numFmtId="0" fontId="0" fillId="0" borderId="44" xfId="0" applyBorder="1" applyAlignment="1">
      <alignment horizontal="left" vertical="center"/>
    </xf>
    <xf numFmtId="0" fontId="14" fillId="38" borderId="44" xfId="0" applyFont="1" applyFill="1" applyBorder="1" applyAlignment="1">
      <alignment horizontal="center" vertical="center" wrapText="1"/>
    </xf>
    <xf numFmtId="0" fontId="14" fillId="37" borderId="48" xfId="0" applyFont="1" applyFill="1" applyBorder="1" applyAlignment="1">
      <alignment horizontal="center" vertical="center"/>
    </xf>
    <xf numFmtId="0" fontId="14" fillId="37" borderId="49" xfId="0" applyFont="1" applyFill="1" applyBorder="1" applyAlignment="1">
      <alignment horizontal="center" vertical="center"/>
    </xf>
    <xf numFmtId="0" fontId="14" fillId="37" borderId="44" xfId="0" applyFont="1" applyFill="1" applyBorder="1" applyAlignment="1">
      <alignment horizontal="center" vertical="center" wrapText="1"/>
    </xf>
    <xf numFmtId="0" fontId="14" fillId="37" borderId="44" xfId="0" applyFont="1" applyFill="1" applyBorder="1" applyAlignment="1">
      <alignment horizontal="center" vertical="center"/>
    </xf>
    <xf numFmtId="0" fontId="14" fillId="38" borderId="48" xfId="0" applyFont="1" applyFill="1" applyBorder="1" applyAlignment="1">
      <alignment horizontal="center" vertical="center"/>
    </xf>
    <xf numFmtId="0" fontId="14" fillId="38" borderId="49" xfId="0" applyFont="1" applyFill="1" applyBorder="1" applyAlignment="1">
      <alignment horizontal="center" vertical="center"/>
    </xf>
    <xf numFmtId="0" fontId="14" fillId="38" borderId="44" xfId="0" applyFont="1" applyFill="1" applyBorder="1" applyAlignment="1">
      <alignment horizontal="center" vertical="center"/>
    </xf>
    <xf numFmtId="0" fontId="14" fillId="36" borderId="48" xfId="0" applyFont="1" applyFill="1" applyBorder="1" applyAlignment="1">
      <alignment horizontal="center" vertical="center"/>
    </xf>
    <xf numFmtId="0" fontId="14" fillId="36" borderId="49" xfId="0" applyFont="1" applyFill="1" applyBorder="1" applyAlignment="1">
      <alignment horizontal="center" vertical="center"/>
    </xf>
    <xf numFmtId="0" fontId="14" fillId="36" borderId="44" xfId="0" applyFont="1" applyFill="1" applyBorder="1" applyAlignment="1">
      <alignment horizontal="center" vertical="center" wrapText="1"/>
    </xf>
    <xf numFmtId="0" fontId="14" fillId="36" borderId="44" xfId="0" applyFont="1" applyFill="1" applyBorder="1" applyAlignment="1">
      <alignment horizontal="center" vertical="center"/>
    </xf>
    <xf numFmtId="0" fontId="25" fillId="0" borderId="47" xfId="0" applyFont="1" applyBorder="1" applyAlignment="1">
      <alignment vertical="top" wrapText="1"/>
    </xf>
    <xf numFmtId="0" fontId="0" fillId="0" borderId="47" xfId="0" applyBorder="1" applyAlignment="1">
      <alignment vertical="top"/>
    </xf>
    <xf numFmtId="0" fontId="29" fillId="32" borderId="48" xfId="0" applyFont="1" applyFill="1" applyBorder="1" applyAlignment="1">
      <alignment horizontal="center" vertical="center" wrapText="1"/>
    </xf>
    <xf numFmtId="0" fontId="29" fillId="32" borderId="66" xfId="0" applyFont="1" applyFill="1" applyBorder="1" applyAlignment="1">
      <alignment horizontal="center" vertical="center" wrapText="1"/>
    </xf>
    <xf numFmtId="0" fontId="29" fillId="32" borderId="49" xfId="0" applyFont="1" applyFill="1" applyBorder="1" applyAlignment="1">
      <alignment horizontal="center" vertical="center" wrapText="1"/>
    </xf>
    <xf numFmtId="0" fontId="14" fillId="33" borderId="48" xfId="0" applyFont="1" applyFill="1" applyBorder="1" applyAlignment="1">
      <alignment horizontal="center" vertical="center"/>
    </xf>
    <xf numFmtId="0" fontId="14" fillId="33" borderId="49" xfId="0" applyFont="1" applyFill="1" applyBorder="1" applyAlignment="1">
      <alignment horizontal="center" vertical="center"/>
    </xf>
    <xf numFmtId="0" fontId="26" fillId="28" borderId="0" xfId="35" applyFont="1" applyFill="1" applyAlignment="1">
      <alignment horizontal="left"/>
    </xf>
    <xf numFmtId="0" fontId="15" fillId="0" borderId="0" xfId="35" applyAlignment="1"/>
    <xf numFmtId="0" fontId="27" fillId="30" borderId="0" xfId="35" applyFont="1" applyFill="1" applyAlignment="1">
      <alignment horizontal="left"/>
    </xf>
  </cellXfs>
  <cellStyles count="239">
    <cellStyle name="20% - Énfasis1" xfId="1" builtinId="30" customBuiltin="1"/>
    <cellStyle name="20% - Énfasis1 2" xfId="61"/>
    <cellStyle name="20% - Énfasis1 2 2" xfId="170"/>
    <cellStyle name="20% - Énfasis1 3" xfId="101"/>
    <cellStyle name="20% - Énfasis1 3 2" xfId="183"/>
    <cellStyle name="20% - Énfasis1 4" xfId="115"/>
    <cellStyle name="20% - Énfasis1 4 2" xfId="197"/>
    <cellStyle name="20% - Énfasis1 5" xfId="142"/>
    <cellStyle name="20% - Énfasis1 5 2" xfId="221"/>
    <cellStyle name="20% - Énfasis2" xfId="2" builtinId="34" customBuiltin="1"/>
    <cellStyle name="20% - Énfasis2 2" xfId="62"/>
    <cellStyle name="20% - Énfasis2 2 2" xfId="171"/>
    <cellStyle name="20% - Énfasis2 3" xfId="102"/>
    <cellStyle name="20% - Énfasis2 3 2" xfId="184"/>
    <cellStyle name="20% - Énfasis2 4" xfId="116"/>
    <cellStyle name="20% - Énfasis2 4 2" xfId="198"/>
    <cellStyle name="20% - Énfasis2 5" xfId="143"/>
    <cellStyle name="20% - Énfasis2 5 2" xfId="222"/>
    <cellStyle name="20% - Énfasis3" xfId="3" builtinId="38" customBuiltin="1"/>
    <cellStyle name="20% - Énfasis3 2" xfId="63"/>
    <cellStyle name="20% - Énfasis3 2 2" xfId="172"/>
    <cellStyle name="20% - Énfasis3 3" xfId="103"/>
    <cellStyle name="20% - Énfasis3 3 2" xfId="185"/>
    <cellStyle name="20% - Énfasis3 4" xfId="117"/>
    <cellStyle name="20% - Énfasis3 4 2" xfId="199"/>
    <cellStyle name="20% - Énfasis3 5" xfId="144"/>
    <cellStyle name="20% - Énfasis3 5 2" xfId="223"/>
    <cellStyle name="20% - Énfasis4" xfId="4" builtinId="42" customBuiltin="1"/>
    <cellStyle name="20% - Énfasis4 2" xfId="64"/>
    <cellStyle name="20% - Énfasis4 2 2" xfId="173"/>
    <cellStyle name="20% - Énfasis4 3" xfId="104"/>
    <cellStyle name="20% - Énfasis4 3 2" xfId="186"/>
    <cellStyle name="20% - Énfasis4 4" xfId="118"/>
    <cellStyle name="20% - Énfasis4 4 2" xfId="200"/>
    <cellStyle name="20% - Énfasis4 5" xfId="145"/>
    <cellStyle name="20% - Énfasis4 5 2" xfId="224"/>
    <cellStyle name="20% - Énfasis5" xfId="5" builtinId="46" customBuiltin="1"/>
    <cellStyle name="20% - Énfasis5 2" xfId="65"/>
    <cellStyle name="20% - Énfasis5 2 2" xfId="174"/>
    <cellStyle name="20% - Énfasis5 3" xfId="105"/>
    <cellStyle name="20% - Énfasis5 3 2" xfId="187"/>
    <cellStyle name="20% - Énfasis5 4" xfId="119"/>
    <cellStyle name="20% - Énfasis5 4 2" xfId="201"/>
    <cellStyle name="20% - Énfasis5 5" xfId="146"/>
    <cellStyle name="20% - Énfasis5 5 2" xfId="225"/>
    <cellStyle name="20% - Énfasis6" xfId="6" builtinId="50" customBuiltin="1"/>
    <cellStyle name="20% - Énfasis6 2" xfId="66"/>
    <cellStyle name="20% - Énfasis6 2 2" xfId="175"/>
    <cellStyle name="20% - Énfasis6 3" xfId="106"/>
    <cellStyle name="20% - Énfasis6 3 2" xfId="188"/>
    <cellStyle name="20% - Énfasis6 4" xfId="120"/>
    <cellStyle name="20% - Énfasis6 4 2" xfId="202"/>
    <cellStyle name="20% - Énfasis6 5" xfId="147"/>
    <cellStyle name="20% - Énfasis6 5 2" xfId="226"/>
    <cellStyle name="40% - Énfasis1" xfId="7" builtinId="31" customBuiltin="1"/>
    <cellStyle name="40% - Énfasis1 2" xfId="67"/>
    <cellStyle name="40% - Énfasis1 2 2" xfId="176"/>
    <cellStyle name="40% - Énfasis1 3" xfId="107"/>
    <cellStyle name="40% - Énfasis1 3 2" xfId="189"/>
    <cellStyle name="40% - Énfasis1 4" xfId="121"/>
    <cellStyle name="40% - Énfasis1 4 2" xfId="203"/>
    <cellStyle name="40% - Énfasis1 5" xfId="148"/>
    <cellStyle name="40% - Énfasis1 5 2" xfId="227"/>
    <cellStyle name="40% - Énfasis2" xfId="8" builtinId="35" customBuiltin="1"/>
    <cellStyle name="40% - Énfasis2 2" xfId="68"/>
    <cellStyle name="40% - Énfasis2 2 2" xfId="177"/>
    <cellStyle name="40% - Énfasis2 3" xfId="108"/>
    <cellStyle name="40% - Énfasis2 3 2" xfId="190"/>
    <cellStyle name="40% - Énfasis2 4" xfId="122"/>
    <cellStyle name="40% - Énfasis2 4 2" xfId="204"/>
    <cellStyle name="40% - Énfasis2 5" xfId="149"/>
    <cellStyle name="40% - Énfasis2 5 2" xfId="228"/>
    <cellStyle name="40% - Énfasis3" xfId="9" builtinId="39" customBuiltin="1"/>
    <cellStyle name="40% - Énfasis3 2" xfId="69"/>
    <cellStyle name="40% - Énfasis3 2 2" xfId="178"/>
    <cellStyle name="40% - Énfasis3 3" xfId="109"/>
    <cellStyle name="40% - Énfasis3 3 2" xfId="191"/>
    <cellStyle name="40% - Énfasis3 4" xfId="123"/>
    <cellStyle name="40% - Énfasis3 4 2" xfId="205"/>
    <cellStyle name="40% - Énfasis3 5" xfId="150"/>
    <cellStyle name="40% - Énfasis3 5 2" xfId="229"/>
    <cellStyle name="40% - Énfasis4" xfId="10" builtinId="43" customBuiltin="1"/>
    <cellStyle name="40% - Énfasis4 2" xfId="70"/>
    <cellStyle name="40% - Énfasis4 2 2" xfId="179"/>
    <cellStyle name="40% - Énfasis4 3" xfId="110"/>
    <cellStyle name="40% - Énfasis4 3 2" xfId="192"/>
    <cellStyle name="40% - Énfasis4 4" xfId="124"/>
    <cellStyle name="40% - Énfasis4 4 2" xfId="206"/>
    <cellStyle name="40% - Énfasis4 5" xfId="151"/>
    <cellStyle name="40% - Énfasis4 5 2" xfId="230"/>
    <cellStyle name="40% - Énfasis5" xfId="11" builtinId="47" customBuiltin="1"/>
    <cellStyle name="40% - Énfasis5 2" xfId="71"/>
    <cellStyle name="40% - Énfasis5 2 2" xfId="180"/>
    <cellStyle name="40% - Énfasis5 3" xfId="111"/>
    <cellStyle name="40% - Énfasis5 3 2" xfId="193"/>
    <cellStyle name="40% - Énfasis5 4" xfId="125"/>
    <cellStyle name="40% - Énfasis5 4 2" xfId="207"/>
    <cellStyle name="40% - Énfasis5 5" xfId="152"/>
    <cellStyle name="40% - Énfasis5 5 2" xfId="231"/>
    <cellStyle name="40% - Énfasis6" xfId="12" builtinId="51" customBuiltin="1"/>
    <cellStyle name="40% - Énfasis6 2" xfId="72"/>
    <cellStyle name="40% - Énfasis6 2 2" xfId="181"/>
    <cellStyle name="40% - Énfasis6 3" xfId="112"/>
    <cellStyle name="40% - Énfasis6 3 2" xfId="194"/>
    <cellStyle name="40% - Énfasis6 4" xfId="126"/>
    <cellStyle name="40% - Énfasis6 4 2" xfId="208"/>
    <cellStyle name="40% - Énfasis6 5" xfId="153"/>
    <cellStyle name="40% - Énfasis6 5 2" xfId="232"/>
    <cellStyle name="60% - Énfasis1" xfId="13" builtinId="32" customBuiltin="1"/>
    <cellStyle name="60% - Énfasis1 2" xfId="73"/>
    <cellStyle name="60% - Énfasis2" xfId="14" builtinId="36" customBuiltin="1"/>
    <cellStyle name="60% - Énfasis2 2" xfId="74"/>
    <cellStyle name="60% - Énfasis3" xfId="15" builtinId="40" customBuiltin="1"/>
    <cellStyle name="60% - Énfasis3 2" xfId="75"/>
    <cellStyle name="60% - Énfasis4" xfId="16" builtinId="44" customBuiltin="1"/>
    <cellStyle name="60% - Énfasis4 2" xfId="76"/>
    <cellStyle name="60% - Énfasis5" xfId="17" builtinId="48" customBuiltin="1"/>
    <cellStyle name="60% - Énfasis5 2" xfId="77"/>
    <cellStyle name="60% - Énfasis6" xfId="18" builtinId="52" customBuiltin="1"/>
    <cellStyle name="60% - Énfasis6 2" xfId="78"/>
    <cellStyle name="Buena" xfId="19" builtinId="26" customBuiltin="1"/>
    <cellStyle name="Buena 2" xfId="79"/>
    <cellStyle name="Cálculo" xfId="20" builtinId="22" customBuiltin="1"/>
    <cellStyle name="Cálculo 2" xfId="80"/>
    <cellStyle name="Celda de comprobación" xfId="21" builtinId="23" customBuiltin="1"/>
    <cellStyle name="Celda de comprobación 2" xfId="81"/>
    <cellStyle name="Celda vinculada" xfId="22" builtinId="24" customBuiltin="1"/>
    <cellStyle name="Celda vinculada 2" xfId="82"/>
    <cellStyle name="Encabezado 4" xfId="23" builtinId="19" customBuiltin="1"/>
    <cellStyle name="Encabezado 4 2" xfId="83"/>
    <cellStyle name="Énfasis1" xfId="24" builtinId="29" customBuiltin="1"/>
    <cellStyle name="Énfasis1 2" xfId="84"/>
    <cellStyle name="Énfasis2" xfId="25" builtinId="33" customBuiltin="1"/>
    <cellStyle name="Énfasis2 2" xfId="85"/>
    <cellStyle name="Énfasis3" xfId="26" builtinId="37" customBuiltin="1"/>
    <cellStyle name="Énfasis3 2" xfId="86"/>
    <cellStyle name="Énfasis4" xfId="27" builtinId="41" customBuiltin="1"/>
    <cellStyle name="Énfasis4 2" xfId="87"/>
    <cellStyle name="Énfasis5" xfId="28" builtinId="45" customBuiltin="1"/>
    <cellStyle name="Énfasis5 2" xfId="88"/>
    <cellStyle name="Énfasis6" xfId="29" builtinId="49" customBuiltin="1"/>
    <cellStyle name="Énfasis6 2" xfId="89"/>
    <cellStyle name="Entrada" xfId="30" builtinId="20" customBuiltin="1"/>
    <cellStyle name="Entrada 2" xfId="90"/>
    <cellStyle name="Hipervínculo" xfId="31" builtinId="8"/>
    <cellStyle name="Hipervínculo 2" xfId="49"/>
    <cellStyle name="Hipervínculo RMB" xfId="161"/>
    <cellStyle name="Incorrecto" xfId="32" builtinId="27" customBuiltin="1"/>
    <cellStyle name="Incorrecto 2" xfId="91"/>
    <cellStyle name="Neutral" xfId="33" builtinId="28" customBuiltin="1"/>
    <cellStyle name="Neutral 2" xfId="92"/>
    <cellStyle name="Normal" xfId="0" builtinId="0"/>
    <cellStyle name="Normal 10" xfId="133"/>
    <cellStyle name="Normal 10 2" xfId="215"/>
    <cellStyle name="Normal 11" xfId="56"/>
    <cellStyle name="Normal 11 2" xfId="128"/>
    <cellStyle name="Normal 11 2 2" xfId="210"/>
    <cellStyle name="Normal 11 3" xfId="137"/>
    <cellStyle name="Normal 11 3 2" xfId="219"/>
    <cellStyle name="Normal 11 4" xfId="168"/>
    <cellStyle name="Normal 12" xfId="155"/>
    <cellStyle name="Normal 12 2" xfId="234"/>
    <cellStyle name="Normal 13" xfId="156"/>
    <cellStyle name="Normal 13 2" xfId="235"/>
    <cellStyle name="Normal 14" xfId="157"/>
    <cellStyle name="Normal 15" xfId="158"/>
    <cellStyle name="Normal 15 2" xfId="236"/>
    <cellStyle name="Normal 16" xfId="160"/>
    <cellStyle name="Normal 16 2" xfId="238"/>
    <cellStyle name="Normal 2" xfId="34"/>
    <cellStyle name="Normal 2 2" xfId="50"/>
    <cellStyle name="Normal 2 3" xfId="58"/>
    <cellStyle name="Normal 2 4" xfId="48"/>
    <cellStyle name="Normal 2 5" xfId="159"/>
    <cellStyle name="Normal 2 5 2" xfId="237"/>
    <cellStyle name="Normal 2 6" xfId="162"/>
    <cellStyle name="Normal 3" xfId="35"/>
    <cellStyle name="Normal 3 2" xfId="59"/>
    <cellStyle name="Normal 3 2 2" xfId="139"/>
    <cellStyle name="Normal 3 3" xfId="51"/>
    <cellStyle name="Normal 4" xfId="47"/>
    <cellStyle name="Normal 4 2" xfId="127"/>
    <cellStyle name="Normal 4 2 2" xfId="209"/>
    <cellStyle name="Normal 4 3" xfId="138"/>
    <cellStyle name="Normal 4 3 2" xfId="220"/>
    <cellStyle name="Normal 4 4" xfId="164"/>
    <cellStyle name="Normal 5" xfId="57"/>
    <cellStyle name="Normal 6" xfId="60"/>
    <cellStyle name="Normal 6 2" xfId="169"/>
    <cellStyle name="Normal 7" xfId="53"/>
    <cellStyle name="Normal 7 2" xfId="129"/>
    <cellStyle name="Normal 7 2 2" xfId="211"/>
    <cellStyle name="Normal 7 3" xfId="135"/>
    <cellStyle name="Normal 7 3 2" xfId="217"/>
    <cellStyle name="Normal 7 4" xfId="166"/>
    <cellStyle name="Normal 8" xfId="52"/>
    <cellStyle name="Normal 8 2" xfId="55"/>
    <cellStyle name="Normal 8 2 2" xfId="132"/>
    <cellStyle name="Normal 8 2 2 2" xfId="214"/>
    <cellStyle name="Normal 8 2 3" xfId="136"/>
    <cellStyle name="Normal 8 2 3 2" xfId="218"/>
    <cellStyle name="Normal 8 2 4" xfId="167"/>
    <cellStyle name="Normal 8 3" xfId="114"/>
    <cellStyle name="Normal 8 3 2" xfId="196"/>
    <cellStyle name="Normal 8 4" xfId="134"/>
    <cellStyle name="Normal 8 4 2" xfId="216"/>
    <cellStyle name="Normal 8 5" xfId="165"/>
    <cellStyle name="Normal 9" xfId="131"/>
    <cellStyle name="Normal 9 2" xfId="213"/>
    <cellStyle name="Notas" xfId="36" builtinId="10" customBuiltin="1"/>
    <cellStyle name="Notas 2" xfId="93"/>
    <cellStyle name="Notas 2 2" xfId="182"/>
    <cellStyle name="Notas 3" xfId="113"/>
    <cellStyle name="Notas 3 2" xfId="195"/>
    <cellStyle name="Notas 4" xfId="130"/>
    <cellStyle name="Notas 4 2" xfId="212"/>
    <cellStyle name="Notas 5" xfId="154"/>
    <cellStyle name="Notas 5 2" xfId="233"/>
    <cellStyle name="Porcentaje" xfId="37" builtinId="5"/>
    <cellStyle name="Porcentaje 2" xfId="46"/>
    <cellStyle name="Porcentaje 2 2" xfId="163"/>
    <cellStyle name="Porcentual 2" xfId="38"/>
    <cellStyle name="Porcentual 2 2" xfId="54"/>
    <cellStyle name="Salida" xfId="39" builtinId="21" customBuiltin="1"/>
    <cellStyle name="Salida 2" xfId="94"/>
    <cellStyle name="Texto de advertencia" xfId="40" builtinId="11" customBuiltin="1"/>
    <cellStyle name="Texto de advertencia 2" xfId="95"/>
    <cellStyle name="Texto explicativo" xfId="41" builtinId="53" customBuiltin="1"/>
    <cellStyle name="Texto explicativo 2" xfId="96"/>
    <cellStyle name="Titular Publicación" xfId="141"/>
    <cellStyle name="Titular_gráfico" xfId="140"/>
    <cellStyle name="Título" xfId="42" builtinId="15" customBuiltin="1"/>
    <cellStyle name="Título 2" xfId="43" builtinId="17" customBuiltin="1"/>
    <cellStyle name="Título 2 2" xfId="98"/>
    <cellStyle name="Título 3" xfId="44" builtinId="18" customBuiltin="1"/>
    <cellStyle name="Título 3 2" xfId="99"/>
    <cellStyle name="Título 4" xfId="97"/>
    <cellStyle name="Total" xfId="45" builtinId="25" customBuiltin="1"/>
    <cellStyle name="Total 2" xfId="100"/>
  </cellStyles>
  <dxfs count="0"/>
  <tableStyles count="0" defaultTableStyle="TableStyleMedium9" defaultPivotStyle="PivotStyleLight16"/>
  <colors>
    <mruColors>
      <color rgb="FF008080"/>
      <color rgb="FF66FF66"/>
      <color rgb="FFFF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hyperlink" Target="#&#205;ndex!A1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.jpeg"/><Relationship Id="rId1" Type="http://schemas.openxmlformats.org/officeDocument/2006/relationships/hyperlink" Target="#&#205;ndex!A1"/><Relationship Id="rId4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19050</xdr:rowOff>
    </xdr:from>
    <xdr:to>
      <xdr:col>2</xdr:col>
      <xdr:colOff>2167350</xdr:colOff>
      <xdr:row>5</xdr:row>
      <xdr:rowOff>32766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0" y="200025"/>
          <a:ext cx="2361577" cy="737616"/>
        </a:xfrm>
        <a:prstGeom prst="rect">
          <a:avLst/>
        </a:prstGeom>
      </xdr:spPr>
    </xdr:pic>
    <xdr:clientData/>
  </xdr:twoCellAnchor>
  <xdr:twoCellAnchor editAs="oneCell">
    <xdr:from>
      <xdr:col>2</xdr:col>
      <xdr:colOff>2236304</xdr:colOff>
      <xdr:row>0</xdr:row>
      <xdr:rowOff>132521</xdr:rowOff>
    </xdr:from>
    <xdr:to>
      <xdr:col>4</xdr:col>
      <xdr:colOff>48775</xdr:colOff>
      <xdr:row>4</xdr:row>
      <xdr:rowOff>88268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88804" y="132521"/>
          <a:ext cx="2815167" cy="684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1</xdr:row>
      <xdr:rowOff>133350</xdr:rowOff>
    </xdr:from>
    <xdr:to>
      <xdr:col>6</xdr:col>
      <xdr:colOff>825231</xdr:colOff>
      <xdr:row>3</xdr:row>
      <xdr:rowOff>162952</xdr:rowOff>
    </xdr:to>
    <xdr:pic>
      <xdr:nvPicPr>
        <xdr:cNvPr id="6" name="Imagen 5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2300" y="314325"/>
          <a:ext cx="1330056" cy="391552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10</xdr:col>
      <xdr:colOff>1332438</xdr:colOff>
      <xdr:row>38</xdr:row>
      <xdr:rowOff>94578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" y="828675"/>
          <a:ext cx="9723963" cy="543810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11</xdr:col>
      <xdr:colOff>147549</xdr:colOff>
      <xdr:row>39</xdr:row>
      <xdr:rowOff>70192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" y="990600"/>
          <a:ext cx="9967824" cy="541371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9</xdr:col>
      <xdr:colOff>59771</xdr:colOff>
      <xdr:row>29</xdr:row>
      <xdr:rowOff>73383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" y="2419350"/>
          <a:ext cx="8260796" cy="266418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12</xdr:col>
      <xdr:colOff>480256</xdr:colOff>
      <xdr:row>44</xdr:row>
      <xdr:rowOff>160172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" y="1152525"/>
          <a:ext cx="11053006" cy="615139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952500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695575" cy="776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1714500</xdr:colOff>
      <xdr:row>16</xdr:row>
      <xdr:rowOff>142875</xdr:rowOff>
    </xdr:from>
    <xdr:to>
      <xdr:col>7</xdr:col>
      <xdr:colOff>93765</xdr:colOff>
      <xdr:row>36</xdr:row>
      <xdr:rowOff>13604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38325" y="3219450"/>
          <a:ext cx="4846740" cy="31092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1057275</xdr:colOff>
      <xdr:row>14</xdr:row>
      <xdr:rowOff>104775</xdr:rowOff>
    </xdr:from>
    <xdr:to>
      <xdr:col>7</xdr:col>
      <xdr:colOff>674135</xdr:colOff>
      <xdr:row>35</xdr:row>
      <xdr:rowOff>100116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1100" y="2933700"/>
          <a:ext cx="6084335" cy="33957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1685925</xdr:colOff>
      <xdr:row>18</xdr:row>
      <xdr:rowOff>152400</xdr:rowOff>
    </xdr:from>
    <xdr:to>
      <xdr:col>7</xdr:col>
      <xdr:colOff>101769</xdr:colOff>
      <xdr:row>33</xdr:row>
      <xdr:rowOff>95075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9750" y="3857625"/>
          <a:ext cx="4883319" cy="2371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1952625</xdr:colOff>
      <xdr:row>15</xdr:row>
      <xdr:rowOff>38100</xdr:rowOff>
    </xdr:from>
    <xdr:to>
      <xdr:col>7</xdr:col>
      <xdr:colOff>283118</xdr:colOff>
      <xdr:row>33</xdr:row>
      <xdr:rowOff>122942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76450" y="3067050"/>
          <a:ext cx="4797968" cy="29994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1562100</xdr:colOff>
      <xdr:row>17</xdr:row>
      <xdr:rowOff>47625</xdr:rowOff>
    </xdr:from>
    <xdr:to>
      <xdr:col>7</xdr:col>
      <xdr:colOff>130357</xdr:colOff>
      <xdr:row>33</xdr:row>
      <xdr:rowOff>139297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3533775"/>
          <a:ext cx="5035732" cy="26824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17</xdr:row>
      <xdr:rowOff>57150</xdr:rowOff>
    </xdr:from>
    <xdr:to>
      <xdr:col>3</xdr:col>
      <xdr:colOff>38100</xdr:colOff>
      <xdr:row>34</xdr:row>
      <xdr:rowOff>84189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0" y="3629025"/>
          <a:ext cx="3276600" cy="2779764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17</xdr:row>
      <xdr:rowOff>104775</xdr:rowOff>
    </xdr:from>
    <xdr:to>
      <xdr:col>7</xdr:col>
      <xdr:colOff>389049</xdr:colOff>
      <xdr:row>34</xdr:row>
      <xdr:rowOff>47625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05275" y="3676650"/>
          <a:ext cx="2875074" cy="26955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1371600</xdr:colOff>
      <xdr:row>14</xdr:row>
      <xdr:rowOff>133350</xdr:rowOff>
    </xdr:from>
    <xdr:to>
      <xdr:col>7</xdr:col>
      <xdr:colOff>525124</xdr:colOff>
      <xdr:row>34</xdr:row>
      <xdr:rowOff>113817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5425" y="2914650"/>
          <a:ext cx="5620999" cy="32189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ine.es/jaxi/menu.do?type=pcaxis&amp;path=%2Ft30%2Fp149&amp;file=inebase&amp;L=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ine.es/jaxi/menu.do?type=pcaxis&amp;path=%2Ft30%2Fp149&amp;file=inebase&amp;L=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ine.es/jaxi/menu.do?type=pcaxis&amp;path=%2Ft30%2Fp149&amp;file=inebase&amp;L=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687"/>
    <pageSetUpPr fitToPage="1"/>
  </sheetPr>
  <dimension ref="A6:G55"/>
  <sheetViews>
    <sheetView showGridLines="0" tabSelected="1" zoomScaleNormal="100" workbookViewId="0">
      <selection activeCell="B13" sqref="B13"/>
    </sheetView>
  </sheetViews>
  <sheetFormatPr baseColWidth="10" defaultColWidth="11.42578125" defaultRowHeight="14.25"/>
  <cols>
    <col min="1" max="1" width="11.42578125" style="331"/>
    <col min="2" max="2" width="2.85546875" style="331" customWidth="1"/>
    <col min="3" max="3" width="63.5703125" style="331" customWidth="1"/>
    <col min="4" max="6" width="11.42578125" style="331"/>
    <col min="7" max="7" width="12.7109375" style="331" customWidth="1"/>
    <col min="8" max="16384" width="11.42578125" style="331"/>
  </cols>
  <sheetData>
    <row r="6" spans="1:7">
      <c r="C6" s="332"/>
    </row>
    <row r="7" spans="1:7" ht="15" customHeight="1">
      <c r="A7" s="333"/>
      <c r="B7" s="453" t="s">
        <v>382</v>
      </c>
      <c r="C7" s="454"/>
      <c r="D7" s="454"/>
      <c r="E7" s="454"/>
      <c r="F7" s="454"/>
      <c r="G7" s="455"/>
    </row>
    <row r="8" spans="1:7" ht="15" customHeight="1">
      <c r="A8" s="333"/>
      <c r="B8" s="456"/>
      <c r="C8" s="457"/>
      <c r="D8" s="457"/>
      <c r="E8" s="457"/>
      <c r="F8" s="457"/>
      <c r="G8" s="458"/>
    </row>
    <row r="9" spans="1:7" ht="15" customHeight="1">
      <c r="A9" s="333"/>
      <c r="B9" s="459" t="s">
        <v>331</v>
      </c>
      <c r="C9" s="460"/>
      <c r="D9" s="460"/>
      <c r="E9" s="460"/>
      <c r="F9" s="460"/>
      <c r="G9" s="461"/>
    </row>
    <row r="10" spans="1:7" ht="15" customHeight="1">
      <c r="A10" s="333"/>
      <c r="B10" s="333"/>
      <c r="C10" s="333"/>
      <c r="D10" s="333"/>
      <c r="E10" s="333"/>
      <c r="F10" s="333"/>
      <c r="G10" s="333"/>
    </row>
    <row r="11" spans="1:7" ht="15">
      <c r="B11" s="334" t="s">
        <v>332</v>
      </c>
      <c r="C11" s="332"/>
    </row>
    <row r="12" spans="1:7">
      <c r="B12" s="335" t="s">
        <v>388</v>
      </c>
      <c r="C12" s="332"/>
    </row>
    <row r="13" spans="1:7">
      <c r="B13" s="336"/>
      <c r="C13" s="332"/>
    </row>
    <row r="14" spans="1:7" ht="15">
      <c r="B14" s="337" t="s">
        <v>333</v>
      </c>
      <c r="C14" s="332"/>
    </row>
    <row r="15" spans="1:7">
      <c r="B15" s="338" t="s">
        <v>305</v>
      </c>
      <c r="C15" s="332"/>
    </row>
    <row r="16" spans="1:7">
      <c r="B16" s="339"/>
      <c r="C16" s="332"/>
    </row>
    <row r="17" spans="2:7" ht="15.75">
      <c r="B17" s="340" t="s">
        <v>334</v>
      </c>
      <c r="C17" s="332"/>
      <c r="D17" s="341"/>
      <c r="E17" s="341"/>
      <c r="F17" s="341"/>
    </row>
    <row r="18" spans="2:7" ht="15">
      <c r="B18" s="342" t="s">
        <v>352</v>
      </c>
      <c r="C18" s="332"/>
      <c r="D18" s="341"/>
      <c r="E18" s="341"/>
      <c r="F18" s="341"/>
    </row>
    <row r="19" spans="2:7" ht="15">
      <c r="B19" s="342" t="s">
        <v>335</v>
      </c>
      <c r="C19" s="332"/>
      <c r="D19" s="341"/>
      <c r="E19" s="341"/>
      <c r="F19" s="341"/>
    </row>
    <row r="20" spans="2:7" ht="15">
      <c r="B20" s="342" t="s">
        <v>336</v>
      </c>
      <c r="C20" s="332"/>
      <c r="D20" s="341"/>
      <c r="E20" s="341"/>
      <c r="F20" s="341"/>
    </row>
    <row r="21" spans="2:7" ht="15">
      <c r="B21" s="342"/>
      <c r="C21" s="332"/>
      <c r="D21" s="341"/>
      <c r="E21" s="341"/>
      <c r="F21" s="341"/>
    </row>
    <row r="22" spans="2:7">
      <c r="B22" s="342"/>
      <c r="C22" s="343"/>
      <c r="D22" s="344"/>
      <c r="E22" s="344"/>
      <c r="F22" s="344"/>
      <c r="G22" s="344"/>
    </row>
    <row r="23" spans="2:7" ht="15">
      <c r="B23" s="345"/>
      <c r="C23" s="343"/>
      <c r="D23" s="344"/>
      <c r="E23" s="344"/>
      <c r="F23" s="344"/>
      <c r="G23" s="344"/>
    </row>
    <row r="24" spans="2:7" ht="15">
      <c r="B24" s="340" t="s">
        <v>337</v>
      </c>
      <c r="C24" s="343"/>
      <c r="D24" s="344"/>
      <c r="E24" s="344"/>
      <c r="F24" s="344"/>
      <c r="G24" s="344"/>
    </row>
    <row r="25" spans="2:7">
      <c r="B25" s="463" t="s">
        <v>339</v>
      </c>
      <c r="C25" s="463"/>
      <c r="D25" s="344"/>
      <c r="E25" s="344"/>
      <c r="F25" s="344"/>
      <c r="G25" s="344"/>
    </row>
    <row r="26" spans="2:7">
      <c r="B26" s="462" t="s">
        <v>340</v>
      </c>
      <c r="C26" s="462"/>
      <c r="D26" s="344"/>
      <c r="E26" s="344"/>
      <c r="F26" s="344"/>
      <c r="G26" s="344"/>
    </row>
    <row r="27" spans="2:7">
      <c r="B27" s="462" t="s">
        <v>341</v>
      </c>
      <c r="C27" s="462"/>
      <c r="D27" s="344"/>
      <c r="E27" s="344"/>
      <c r="F27" s="344"/>
      <c r="G27" s="344"/>
    </row>
    <row r="28" spans="2:7">
      <c r="B28" s="462" t="s">
        <v>342</v>
      </c>
      <c r="C28" s="462"/>
      <c r="D28" s="344"/>
      <c r="E28" s="344"/>
      <c r="F28" s="344"/>
      <c r="G28" s="344"/>
    </row>
    <row r="29" spans="2:7">
      <c r="B29" s="462" t="s">
        <v>343</v>
      </c>
      <c r="C29" s="462"/>
      <c r="D29" s="344"/>
      <c r="E29" s="344"/>
      <c r="F29" s="344"/>
      <c r="G29" s="344"/>
    </row>
    <row r="30" spans="2:7">
      <c r="B30" s="462" t="s">
        <v>96</v>
      </c>
      <c r="C30" s="462"/>
      <c r="D30" s="344"/>
      <c r="E30" s="344"/>
      <c r="F30" s="344"/>
      <c r="G30" s="344"/>
    </row>
    <row r="31" spans="2:7">
      <c r="B31" s="462" t="s">
        <v>353</v>
      </c>
      <c r="C31" s="462"/>
      <c r="D31" s="344"/>
      <c r="E31" s="344"/>
      <c r="F31" s="344"/>
      <c r="G31" s="344"/>
    </row>
    <row r="32" spans="2:7">
      <c r="B32" s="462" t="s">
        <v>139</v>
      </c>
      <c r="C32" s="462"/>
      <c r="D32" s="344"/>
      <c r="E32" s="344"/>
      <c r="F32" s="344"/>
      <c r="G32" s="344"/>
    </row>
    <row r="33" spans="2:7">
      <c r="B33" s="347" t="s">
        <v>65</v>
      </c>
      <c r="C33" s="347"/>
      <c r="D33" s="344"/>
      <c r="E33" s="344"/>
      <c r="F33" s="344"/>
      <c r="G33" s="344"/>
    </row>
    <row r="34" spans="2:7">
      <c r="B34" s="347"/>
      <c r="C34" s="347" t="s">
        <v>344</v>
      </c>
      <c r="D34" s="344"/>
      <c r="E34" s="344"/>
      <c r="F34" s="344"/>
      <c r="G34" s="344"/>
    </row>
    <row r="35" spans="2:7">
      <c r="B35" s="347"/>
      <c r="C35" s="347" t="s">
        <v>235</v>
      </c>
      <c r="D35" s="344"/>
      <c r="E35" s="344"/>
      <c r="F35" s="344"/>
      <c r="G35" s="344"/>
    </row>
    <row r="36" spans="2:7">
      <c r="B36" s="347"/>
      <c r="C36" s="347" t="s">
        <v>345</v>
      </c>
      <c r="D36" s="344"/>
      <c r="E36" s="344"/>
      <c r="F36" s="344"/>
      <c r="G36" s="344"/>
    </row>
    <row r="37" spans="2:7">
      <c r="B37" s="347"/>
      <c r="C37" s="347" t="s">
        <v>271</v>
      </c>
      <c r="D37" s="344"/>
      <c r="E37" s="344"/>
      <c r="F37" s="344"/>
      <c r="G37" s="344"/>
    </row>
    <row r="38" spans="2:7">
      <c r="B38" s="347"/>
      <c r="C38" s="347" t="s">
        <v>350</v>
      </c>
      <c r="D38" s="344"/>
      <c r="E38" s="344"/>
      <c r="F38" s="344"/>
      <c r="G38" s="344"/>
    </row>
    <row r="39" spans="2:7">
      <c r="B39" s="347"/>
      <c r="C39" s="347" t="s">
        <v>346</v>
      </c>
      <c r="D39" s="344"/>
      <c r="E39" s="344"/>
      <c r="F39" s="344"/>
      <c r="G39" s="344"/>
    </row>
    <row r="40" spans="2:7">
      <c r="B40" s="347"/>
      <c r="C40" s="400" t="s">
        <v>347</v>
      </c>
      <c r="D40" s="344"/>
      <c r="E40" s="344"/>
      <c r="F40" s="344"/>
      <c r="G40" s="344"/>
    </row>
    <row r="41" spans="2:7">
      <c r="B41" s="347"/>
      <c r="C41" s="400" t="s">
        <v>348</v>
      </c>
      <c r="D41" s="344"/>
      <c r="E41" s="344"/>
      <c r="F41" s="344"/>
      <c r="G41" s="344"/>
    </row>
    <row r="42" spans="2:7">
      <c r="B42" s="347" t="s">
        <v>66</v>
      </c>
      <c r="C42" s="347"/>
      <c r="D42" s="344"/>
      <c r="E42" s="344"/>
      <c r="F42" s="344"/>
      <c r="G42" s="344"/>
    </row>
    <row r="43" spans="2:7">
      <c r="B43" s="347"/>
      <c r="C43" s="347" t="s">
        <v>277</v>
      </c>
      <c r="D43" s="344"/>
      <c r="E43" s="344"/>
      <c r="F43" s="344"/>
      <c r="G43" s="344"/>
    </row>
    <row r="44" spans="2:7">
      <c r="B44" s="347"/>
      <c r="C44" s="347" t="s">
        <v>351</v>
      </c>
      <c r="D44" s="344"/>
      <c r="E44" s="344"/>
      <c r="F44" s="344"/>
      <c r="G44" s="344"/>
    </row>
    <row r="45" spans="2:7">
      <c r="B45" s="347"/>
      <c r="C45" s="400" t="s">
        <v>347</v>
      </c>
      <c r="D45" s="344"/>
      <c r="E45" s="344"/>
      <c r="F45" s="344"/>
      <c r="G45" s="344"/>
    </row>
    <row r="46" spans="2:7">
      <c r="B46" s="462" t="s">
        <v>349</v>
      </c>
      <c r="C46" s="462"/>
      <c r="D46" s="344"/>
      <c r="E46" s="344"/>
      <c r="F46" s="344"/>
      <c r="G46" s="344"/>
    </row>
    <row r="47" spans="2:7">
      <c r="B47" s="462" t="s">
        <v>338</v>
      </c>
      <c r="C47" s="462"/>
      <c r="D47" s="344"/>
      <c r="E47" s="344"/>
      <c r="F47" s="344"/>
      <c r="G47" s="344"/>
    </row>
    <row r="48" spans="2:7" ht="15">
      <c r="B48" s="346"/>
      <c r="D48" s="344"/>
      <c r="E48" s="344"/>
      <c r="F48" s="344"/>
      <c r="G48" s="344"/>
    </row>
    <row r="49" spans="2:7" ht="15">
      <c r="B49" s="346"/>
      <c r="D49" s="344"/>
      <c r="E49" s="344"/>
      <c r="F49" s="344"/>
      <c r="G49" s="344"/>
    </row>
    <row r="50" spans="2:7" ht="15">
      <c r="B50" s="346"/>
    </row>
    <row r="51" spans="2:7" ht="15">
      <c r="B51" s="346"/>
    </row>
    <row r="52" spans="2:7" ht="15">
      <c r="B52" s="346"/>
    </row>
    <row r="53" spans="2:7" ht="15">
      <c r="B53" s="346"/>
    </row>
    <row r="54" spans="2:7" ht="15">
      <c r="B54" s="346"/>
    </row>
    <row r="55" spans="2:7">
      <c r="B55" s="332"/>
    </row>
  </sheetData>
  <mergeCells count="12">
    <mergeCell ref="B7:G8"/>
    <mergeCell ref="B9:G9"/>
    <mergeCell ref="B47:C47"/>
    <mergeCell ref="B25:C25"/>
    <mergeCell ref="B26:C26"/>
    <mergeCell ref="B27:C27"/>
    <mergeCell ref="B28:C28"/>
    <mergeCell ref="B29:C29"/>
    <mergeCell ref="B30:C30"/>
    <mergeCell ref="B31:C31"/>
    <mergeCell ref="B46:C46"/>
    <mergeCell ref="B32:C32"/>
  </mergeCells>
  <hyperlinks>
    <hyperlink ref="B47:C47" location="'FITXES INDICADORS CAT'!A1" display="Fitxes indicadors CAT"/>
    <hyperlink ref="B26:C26" location="'DEMOGRAFIA I MERCAT LABORAL'!A1" display="Demografia i Mercat Laboral"/>
    <hyperlink ref="B27:C27" location="IPC!A1" display="Índex de Preus al Consum (IPC)"/>
    <hyperlink ref="B28:C28" location="'PREUS DELS CARBURANTS'!A1" display="Preus dels carburants"/>
    <hyperlink ref="B29:C29" location="'CONSUM I EMISSIONS CARBURANTS'!A1" display="Consum i emissions de carburants"/>
    <hyperlink ref="B30:C30" location="'MATRICULACIÓ VEHICLES'!A1" display="Matriculacions de vehicles"/>
    <hyperlink ref="B32:C32" location="'ALTRES INDICADORS'!A1" display="Altres indicadors"/>
    <hyperlink ref="C34" location="'AUTOPISTES PEATGE'!A1" display="Trànsit en autopistes de peatge "/>
    <hyperlink ref="C35" location="'VIES LLIURES DE PEATGE'!A1" display="Trànsit en vies lliures de peatge"/>
    <hyperlink ref="C36" location="TPC!A1" display="Transport públic col·lectiu (TPC)"/>
    <hyperlink ref="C39" location="'TRÀNSIT LLARGA DISTÀNCIA'!A1" display="Trànsit de llarga distància (Aeroport, Estació de Sants i Port)"/>
    <hyperlink ref="C40" location="'MOBILITAT VIATGERS'!A1" display="Gràfics Taxa de Variació Interanual"/>
    <hyperlink ref="C41" location="'MOBILITAT (no llarg recorregut)'!A1" display="Gràfics Taxa de Variació Interanual (sense llarg recorregut)"/>
    <hyperlink ref="C43" location="'MERCADERIES VEHICLES PESANTS'!A1" display="Trànsit de vehicles pesants en autopistes"/>
    <hyperlink ref="C44" location="'MERCADERIES FFCC, PORTS I AERO'!A1" display="Transport de Mercaderies al Port i l'Aeroport de Barcelona"/>
    <hyperlink ref="C45" location="'TAXA VARIACIÓ MERCADERIES'!A1" display="Gràfics Taxa de Variació Interanual"/>
    <hyperlink ref="B46:C46" location="SÍNTESI!A1" display="Síntesi dels principals indicadors"/>
    <hyperlink ref="B25:C25" location="'PRODUCTE INTERIOR BRUT'!A1" display="Producte Interior Brut"/>
    <hyperlink ref="C37" location="'ATM Àrea de BCN'!A1" display="ATM Barcelona"/>
    <hyperlink ref="C38" location="'Resta ATM''s'!A1" display="ATM Tarragona, ATM Lleida, ATM Girona"/>
    <hyperlink ref="B31:C31" location="'MATRICULACIÓ VEHICLES'!A1" display="Matriculacions de vehicles"/>
  </hyperlinks>
  <pageMargins left="0.70866141732283472" right="0.70866141732283472" top="0.74803149606299213" bottom="0.74803149606299213" header="0.31496062992125984" footer="0.31496062992125984"/>
  <pageSetup paperSize="9" scale="9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3"/>
  <sheetViews>
    <sheetView showGridLines="0" zoomScale="115" zoomScaleNormal="115" workbookViewId="0">
      <selection activeCell="N13" sqref="N13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4" t="s">
        <v>389</v>
      </c>
      <c r="D2" s="464"/>
      <c r="E2" s="464"/>
      <c r="F2" s="464"/>
      <c r="G2" s="464"/>
      <c r="H2" s="464"/>
      <c r="I2" s="464"/>
      <c r="J2" s="464"/>
      <c r="K2" s="464"/>
    </row>
    <row r="3" spans="2:11" s="348" customFormat="1" ht="14.25" customHeight="1">
      <c r="C3" s="464"/>
      <c r="D3" s="464"/>
      <c r="E3" s="464"/>
      <c r="F3" s="464"/>
      <c r="G3" s="464"/>
      <c r="H3" s="464"/>
      <c r="I3" s="464"/>
      <c r="J3" s="464"/>
      <c r="K3" s="464"/>
    </row>
    <row r="4" spans="2:11" s="348" customFormat="1" ht="14.25">
      <c r="C4" s="348" t="s">
        <v>39</v>
      </c>
    </row>
    <row r="5" spans="2:11" ht="8.25" customHeight="1"/>
    <row r="7" spans="2:11" ht="15.75">
      <c r="B7" s="7" t="s">
        <v>45</v>
      </c>
      <c r="C7" s="28"/>
      <c r="D7" s="7"/>
      <c r="E7" s="7"/>
      <c r="F7" s="8"/>
      <c r="G7" s="8"/>
      <c r="H7" s="8"/>
      <c r="I7" s="12"/>
      <c r="J7" s="42"/>
    </row>
    <row r="8" spans="2:11" ht="12.75" customHeight="1">
      <c r="B8" s="465"/>
      <c r="C8" s="467" t="s">
        <v>67</v>
      </c>
      <c r="D8" s="467">
        <v>2019</v>
      </c>
      <c r="E8" s="467">
        <v>2018</v>
      </c>
      <c r="F8" s="465" t="s">
        <v>384</v>
      </c>
      <c r="G8" s="465"/>
      <c r="H8" s="465" t="s">
        <v>38</v>
      </c>
      <c r="I8" s="467" t="s">
        <v>46</v>
      </c>
      <c r="J8" s="43"/>
    </row>
    <row r="9" spans="2:11" ht="25.5">
      <c r="B9" s="466"/>
      <c r="C9" s="467"/>
      <c r="D9" s="467"/>
      <c r="E9" s="467"/>
      <c r="F9" s="431" t="s">
        <v>34</v>
      </c>
      <c r="G9" s="431" t="s">
        <v>35</v>
      </c>
      <c r="H9" s="465"/>
      <c r="I9" s="467"/>
      <c r="J9" s="43"/>
    </row>
    <row r="10" spans="2:11" ht="21" customHeight="1">
      <c r="B10" s="171" t="s">
        <v>91</v>
      </c>
      <c r="C10" s="195" t="s">
        <v>395</v>
      </c>
      <c r="D10" s="408">
        <v>49553.323485659246</v>
      </c>
      <c r="E10" s="408">
        <v>49289.460273972603</v>
      </c>
      <c r="F10" s="408">
        <v>263.8632116866429</v>
      </c>
      <c r="G10" s="404">
        <v>5.3533394405207435E-3</v>
      </c>
      <c r="H10" s="195" t="s">
        <v>196</v>
      </c>
      <c r="I10" s="472" t="s">
        <v>308</v>
      </c>
      <c r="J10" s="401" t="str">
        <f>IF(G10&lt;-0.5%,"f",IF(G10&lt;0.5%,"=","g"))</f>
        <v>g</v>
      </c>
    </row>
    <row r="11" spans="2:11" ht="21" customHeight="1">
      <c r="B11" s="180" t="s">
        <v>92</v>
      </c>
      <c r="C11" s="162" t="s">
        <v>395</v>
      </c>
      <c r="D11" s="395">
        <v>33971.326070205476</v>
      </c>
      <c r="E11" s="164">
        <v>33163.928767123289</v>
      </c>
      <c r="F11" s="164">
        <v>807.39730308218714</v>
      </c>
      <c r="G11" s="405">
        <v>2.4345647005568072E-2</v>
      </c>
      <c r="H11" s="198" t="s">
        <v>197</v>
      </c>
      <c r="I11" s="472"/>
      <c r="J11" s="401" t="str">
        <f t="shared" ref="J11:J23" si="0">IF(G11&lt;-0.5%,"f",IF(G11&lt;0.5%,"=","g"))</f>
        <v>g</v>
      </c>
    </row>
    <row r="12" spans="2:11" ht="21" customHeight="1">
      <c r="B12" s="171" t="s">
        <v>93</v>
      </c>
      <c r="C12" s="156" t="s">
        <v>395</v>
      </c>
      <c r="D12" s="158">
        <v>69284.553424657541</v>
      </c>
      <c r="E12" s="158">
        <v>68173.75068493151</v>
      </c>
      <c r="F12" s="158">
        <v>1110.8027397260303</v>
      </c>
      <c r="G12" s="404">
        <v>1.629370144030462E-2</v>
      </c>
      <c r="H12" s="195" t="s">
        <v>194</v>
      </c>
      <c r="I12" s="472"/>
      <c r="J12" s="401" t="str">
        <f t="shared" si="0"/>
        <v>g</v>
      </c>
    </row>
    <row r="13" spans="2:11" ht="21" customHeight="1">
      <c r="B13" s="180" t="s">
        <v>94</v>
      </c>
      <c r="C13" s="162" t="s">
        <v>395</v>
      </c>
      <c r="D13" s="164">
        <v>61476.520408149612</v>
      </c>
      <c r="E13" s="164">
        <v>60392.821917808222</v>
      </c>
      <c r="F13" s="164">
        <v>1083.6984903413904</v>
      </c>
      <c r="G13" s="405">
        <v>1.7944160513251983E-2</v>
      </c>
      <c r="H13" s="198" t="s">
        <v>195</v>
      </c>
      <c r="I13" s="472"/>
      <c r="J13" s="401" t="str">
        <f t="shared" si="0"/>
        <v>g</v>
      </c>
    </row>
    <row r="14" spans="2:11" ht="21" customHeight="1">
      <c r="B14" s="171" t="s">
        <v>95</v>
      </c>
      <c r="C14" s="156" t="s">
        <v>395</v>
      </c>
      <c r="D14" s="158">
        <v>30578.74246574795</v>
      </c>
      <c r="E14" s="158">
        <v>30690.572602720542</v>
      </c>
      <c r="F14" s="158">
        <v>-111.8301369725923</v>
      </c>
      <c r="G14" s="404">
        <v>-3.6437944127076793E-3</v>
      </c>
      <c r="H14" s="195" t="s">
        <v>193</v>
      </c>
      <c r="I14" s="472"/>
      <c r="J14" s="450" t="str">
        <f t="shared" si="0"/>
        <v>=</v>
      </c>
    </row>
    <row r="15" spans="2:11" ht="21" customHeight="1">
      <c r="B15" s="180" t="s">
        <v>212</v>
      </c>
      <c r="C15" s="162" t="s">
        <v>395</v>
      </c>
      <c r="D15" s="164">
        <v>73774.235466609593</v>
      </c>
      <c r="E15" s="164">
        <v>73238.956164383562</v>
      </c>
      <c r="F15" s="164">
        <v>535.27930222603027</v>
      </c>
      <c r="G15" s="405">
        <v>7.3086691872643605E-3</v>
      </c>
      <c r="H15" s="198" t="s">
        <v>195</v>
      </c>
      <c r="I15" s="472"/>
      <c r="J15" s="401" t="str">
        <f t="shared" si="0"/>
        <v>g</v>
      </c>
    </row>
    <row r="16" spans="2:11" ht="21" customHeight="1">
      <c r="B16" s="171" t="s">
        <v>213</v>
      </c>
      <c r="C16" s="156" t="s">
        <v>395</v>
      </c>
      <c r="D16" s="158">
        <v>17646.378043396831</v>
      </c>
      <c r="E16" s="158">
        <v>18092.328767123287</v>
      </c>
      <c r="F16" s="158">
        <v>-445.95072372645518</v>
      </c>
      <c r="G16" s="404">
        <v>-2.4648608228743929E-2</v>
      </c>
      <c r="H16" s="195" t="s">
        <v>248</v>
      </c>
      <c r="I16" s="472"/>
      <c r="J16" s="401" t="str">
        <f t="shared" si="0"/>
        <v>f</v>
      </c>
    </row>
    <row r="17" spans="2:10" ht="21" customHeight="1">
      <c r="B17" s="180" t="s">
        <v>214</v>
      </c>
      <c r="C17" s="162" t="s">
        <v>395</v>
      </c>
      <c r="D17" s="164">
        <v>16236.843832940925</v>
      </c>
      <c r="E17" s="164">
        <v>15715.569863013699</v>
      </c>
      <c r="F17" s="164">
        <v>521.27396992722606</v>
      </c>
      <c r="G17" s="405">
        <v>3.3169269359683451E-2</v>
      </c>
      <c r="H17" s="198" t="s">
        <v>197</v>
      </c>
      <c r="I17" s="472"/>
      <c r="J17" s="401" t="str">
        <f t="shared" si="0"/>
        <v>g</v>
      </c>
    </row>
    <row r="18" spans="2:10" ht="21" customHeight="1">
      <c r="B18" s="171" t="s">
        <v>385</v>
      </c>
      <c r="C18" s="156" t="s">
        <v>395</v>
      </c>
      <c r="D18" s="158">
        <v>2375.2931506849313</v>
      </c>
      <c r="E18" s="158">
        <v>2426.4876712328769</v>
      </c>
      <c r="F18" s="158">
        <v>-51.194520547945558</v>
      </c>
      <c r="G18" s="404">
        <v>-2.1098199325255251E-2</v>
      </c>
      <c r="H18" s="195" t="s">
        <v>249</v>
      </c>
      <c r="I18" s="472"/>
      <c r="J18" s="401" t="str">
        <f t="shared" si="0"/>
        <v>f</v>
      </c>
    </row>
    <row r="19" spans="2:10" ht="21" customHeight="1">
      <c r="B19" s="180" t="s">
        <v>215</v>
      </c>
      <c r="C19" s="162" t="s">
        <v>395</v>
      </c>
      <c r="D19" s="164">
        <v>15583.479452054795</v>
      </c>
      <c r="E19" s="164">
        <v>15368.505479452055</v>
      </c>
      <c r="F19" s="164">
        <v>214.9739726027401</v>
      </c>
      <c r="G19" s="405">
        <v>1.3987955620679227E-2</v>
      </c>
      <c r="H19" s="198" t="s">
        <v>249</v>
      </c>
      <c r="I19" s="472"/>
      <c r="J19" s="401" t="str">
        <f t="shared" si="0"/>
        <v>g</v>
      </c>
    </row>
    <row r="20" spans="2:10" ht="21" customHeight="1">
      <c r="B20" s="171" t="s">
        <v>216</v>
      </c>
      <c r="C20" s="156" t="s">
        <v>395</v>
      </c>
      <c r="D20" s="158">
        <v>7011.3150683780823</v>
      </c>
      <c r="E20" s="158">
        <v>6965.1698629726015</v>
      </c>
      <c r="F20" s="158">
        <v>46.145205405480738</v>
      </c>
      <c r="G20" s="404">
        <v>6.6251371198844389E-3</v>
      </c>
      <c r="H20" s="195" t="s">
        <v>252</v>
      </c>
      <c r="I20" s="472"/>
      <c r="J20" s="401" t="str">
        <f t="shared" si="0"/>
        <v>g</v>
      </c>
    </row>
    <row r="21" spans="2:10" ht="21" customHeight="1">
      <c r="B21" s="180" t="s">
        <v>217</v>
      </c>
      <c r="C21" s="162" t="s">
        <v>395</v>
      </c>
      <c r="D21" s="164">
        <v>8451.9397353916956</v>
      </c>
      <c r="E21" s="164">
        <v>8319.8478887108122</v>
      </c>
      <c r="F21" s="164">
        <v>132.09184668088346</v>
      </c>
      <c r="G21" s="405">
        <v>1.5876714147637028E-2</v>
      </c>
      <c r="H21" s="198" t="s">
        <v>251</v>
      </c>
      <c r="I21" s="472"/>
      <c r="J21" s="401" t="str">
        <f t="shared" si="0"/>
        <v>g</v>
      </c>
    </row>
    <row r="22" spans="2:10" ht="21" customHeight="1">
      <c r="B22" s="171" t="s">
        <v>218</v>
      </c>
      <c r="C22" s="156" t="s">
        <v>395</v>
      </c>
      <c r="D22" s="158">
        <v>18180.049789494897</v>
      </c>
      <c r="E22" s="158">
        <v>17065.563200443314</v>
      </c>
      <c r="F22" s="158">
        <v>1114.486589051583</v>
      </c>
      <c r="G22" s="404">
        <v>6.5306171027665449E-2</v>
      </c>
      <c r="H22" s="195" t="s">
        <v>250</v>
      </c>
      <c r="I22" s="472"/>
      <c r="J22" s="401" t="str">
        <f t="shared" si="0"/>
        <v>g</v>
      </c>
    </row>
    <row r="23" spans="2:10" ht="21" customHeight="1">
      <c r="B23" s="167" t="s">
        <v>0</v>
      </c>
      <c r="C23" s="352" t="s">
        <v>395</v>
      </c>
      <c r="D23" s="192">
        <v>404124.00039337145</v>
      </c>
      <c r="E23" s="192">
        <v>398902.96314388828</v>
      </c>
      <c r="F23" s="192">
        <v>5221.0372494831681</v>
      </c>
      <c r="G23" s="169">
        <v>1.3088489512172119E-2</v>
      </c>
      <c r="H23" s="169" t="s">
        <v>39</v>
      </c>
      <c r="I23" s="473"/>
      <c r="J23" s="312" t="str">
        <f t="shared" si="0"/>
        <v>g</v>
      </c>
    </row>
  </sheetData>
  <mergeCells count="9">
    <mergeCell ref="I10:I23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8"/>
  <sheetViews>
    <sheetView showGridLines="0" zoomScale="115" zoomScaleNormal="115" workbookViewId="0">
      <selection activeCell="K27" sqref="K27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4" t="s">
        <v>389</v>
      </c>
      <c r="D2" s="464"/>
      <c r="E2" s="464"/>
      <c r="F2" s="464"/>
      <c r="G2" s="464"/>
      <c r="H2" s="464"/>
      <c r="I2" s="464"/>
      <c r="J2" s="464"/>
      <c r="K2" s="464"/>
    </row>
    <row r="3" spans="2:11" s="348" customFormat="1" ht="14.25" customHeight="1">
      <c r="C3" s="464"/>
      <c r="D3" s="464"/>
      <c r="E3" s="464"/>
      <c r="F3" s="464"/>
      <c r="G3" s="464"/>
      <c r="H3" s="464"/>
      <c r="I3" s="464"/>
      <c r="J3" s="464"/>
      <c r="K3" s="464"/>
    </row>
    <row r="4" spans="2:11" s="348" customFormat="1" ht="14.25">
      <c r="C4" s="348" t="s">
        <v>39</v>
      </c>
    </row>
    <row r="5" spans="2:11" ht="8.25" customHeight="1"/>
    <row r="7" spans="2:11" ht="15.75">
      <c r="B7" s="7" t="s">
        <v>246</v>
      </c>
      <c r="C7" s="28"/>
      <c r="D7" s="7"/>
      <c r="E7" s="7"/>
      <c r="F7" s="8"/>
      <c r="G7" s="8"/>
      <c r="H7" s="8"/>
      <c r="I7" s="12"/>
      <c r="J7" s="42"/>
    </row>
    <row r="8" spans="2:11" ht="12.75" customHeight="1">
      <c r="B8" s="465"/>
      <c r="C8" s="467" t="s">
        <v>67</v>
      </c>
      <c r="D8" s="467">
        <v>2019</v>
      </c>
      <c r="E8" s="467">
        <v>2018</v>
      </c>
      <c r="F8" s="465" t="s">
        <v>384</v>
      </c>
      <c r="G8" s="465"/>
      <c r="H8" s="465" t="s">
        <v>38</v>
      </c>
      <c r="I8" s="467" t="s">
        <v>46</v>
      </c>
      <c r="J8" s="43"/>
    </row>
    <row r="9" spans="2:11" ht="25.5">
      <c r="B9" s="466"/>
      <c r="C9" s="467"/>
      <c r="D9" s="467"/>
      <c r="E9" s="467"/>
      <c r="F9" s="371" t="s">
        <v>34</v>
      </c>
      <c r="G9" s="371" t="s">
        <v>35</v>
      </c>
      <c r="H9" s="465"/>
      <c r="I9" s="467"/>
      <c r="J9" s="43"/>
    </row>
    <row r="10" spans="2:11" ht="19.5" customHeight="1">
      <c r="B10" s="171" t="s">
        <v>329</v>
      </c>
      <c r="C10" s="195" t="s">
        <v>395</v>
      </c>
      <c r="D10" s="408">
        <v>26224.956164383562</v>
      </c>
      <c r="E10" s="408">
        <v>26017.610958904108</v>
      </c>
      <c r="F10" s="408">
        <v>207.34520547945431</v>
      </c>
      <c r="G10" s="404">
        <v>7.9694175536317857E-3</v>
      </c>
      <c r="H10" s="195" t="s">
        <v>253</v>
      </c>
      <c r="I10" s="472" t="s">
        <v>228</v>
      </c>
      <c r="J10" s="44" t="str">
        <f t="shared" ref="J10:J18" si="0">IF(G10&lt;-0.5%,"f",IF(G10&lt;0.5%,"=","g"))</f>
        <v>g</v>
      </c>
    </row>
    <row r="11" spans="2:11" ht="19.5">
      <c r="B11" s="180" t="s">
        <v>247</v>
      </c>
      <c r="C11" s="162" t="s">
        <v>395</v>
      </c>
      <c r="D11" s="395">
        <v>13207.865753424658</v>
      </c>
      <c r="E11" s="164">
        <v>12795.158904109589</v>
      </c>
      <c r="F11" s="164">
        <v>412.70684931506912</v>
      </c>
      <c r="G11" s="405">
        <v>3.2254921756580401E-2</v>
      </c>
      <c r="H11" s="198" t="s">
        <v>254</v>
      </c>
      <c r="I11" s="470"/>
      <c r="J11" s="401" t="str">
        <f t="shared" si="0"/>
        <v>g</v>
      </c>
    </row>
    <row r="12" spans="2:11" ht="15.75">
      <c r="B12" s="171" t="s">
        <v>220</v>
      </c>
      <c r="C12" s="156" t="s">
        <v>395</v>
      </c>
      <c r="D12" s="158">
        <v>15479.931506849314</v>
      </c>
      <c r="E12" s="158">
        <v>15530.65205479452</v>
      </c>
      <c r="F12" s="158">
        <v>-50.720547945205908</v>
      </c>
      <c r="G12" s="404">
        <v>-3.2658350574242823E-3</v>
      </c>
      <c r="H12" s="195" t="s">
        <v>255</v>
      </c>
      <c r="I12" s="470"/>
      <c r="J12" s="450" t="str">
        <f t="shared" si="0"/>
        <v>=</v>
      </c>
    </row>
    <row r="13" spans="2:11" ht="19.5">
      <c r="B13" s="180" t="s">
        <v>221</v>
      </c>
      <c r="C13" s="162" t="s">
        <v>395</v>
      </c>
      <c r="D13" s="164">
        <v>43776.991780821918</v>
      </c>
      <c r="E13" s="164">
        <v>43357.495890410959</v>
      </c>
      <c r="F13" s="164">
        <v>419.49589041095896</v>
      </c>
      <c r="G13" s="405">
        <v>9.6752794827279498E-3</v>
      </c>
      <c r="H13" s="198" t="s">
        <v>256</v>
      </c>
      <c r="I13" s="470"/>
      <c r="J13" s="401" t="str">
        <f t="shared" si="0"/>
        <v>g</v>
      </c>
    </row>
    <row r="14" spans="2:11" ht="19.5">
      <c r="B14" s="171" t="s">
        <v>222</v>
      </c>
      <c r="C14" s="156" t="s">
        <v>395</v>
      </c>
      <c r="D14" s="158">
        <v>5680.4904109589042</v>
      </c>
      <c r="E14" s="158">
        <v>5394.6328767123287</v>
      </c>
      <c r="F14" s="158">
        <v>285.8575342465756</v>
      </c>
      <c r="G14" s="404">
        <v>5.2989247049705979E-2</v>
      </c>
      <c r="H14" s="195" t="s">
        <v>257</v>
      </c>
      <c r="I14" s="470"/>
      <c r="J14" s="401" t="str">
        <f t="shared" si="0"/>
        <v>g</v>
      </c>
    </row>
    <row r="15" spans="2:11" ht="19.5">
      <c r="B15" s="180" t="s">
        <v>223</v>
      </c>
      <c r="C15" s="162" t="s">
        <v>395</v>
      </c>
      <c r="D15" s="164">
        <v>12283.841095890411</v>
      </c>
      <c r="E15" s="164">
        <v>11777.397260273972</v>
      </c>
      <c r="F15" s="164">
        <v>506.44383561643917</v>
      </c>
      <c r="G15" s="405">
        <v>4.3001337598139067E-2</v>
      </c>
      <c r="H15" s="198" t="s">
        <v>249</v>
      </c>
      <c r="I15" s="470"/>
      <c r="J15" s="401" t="str">
        <f t="shared" si="0"/>
        <v>g</v>
      </c>
    </row>
    <row r="16" spans="2:11" ht="19.5">
      <c r="B16" s="191" t="s">
        <v>225</v>
      </c>
      <c r="C16" s="156" t="s">
        <v>395</v>
      </c>
      <c r="D16" s="158">
        <v>11991.021917808219</v>
      </c>
      <c r="E16" s="158">
        <v>11346.273972602739</v>
      </c>
      <c r="F16" s="158">
        <v>644.74794520547948</v>
      </c>
      <c r="G16" s="404">
        <v>5.6824641002175547E-2</v>
      </c>
      <c r="H16" s="195" t="s">
        <v>258</v>
      </c>
      <c r="I16" s="470"/>
      <c r="J16" s="401" t="str">
        <f t="shared" si="0"/>
        <v>g</v>
      </c>
    </row>
    <row r="17" spans="2:11" ht="19.5">
      <c r="B17" s="180" t="s">
        <v>224</v>
      </c>
      <c r="C17" s="162" t="s">
        <v>395</v>
      </c>
      <c r="D17" s="164">
        <v>22695.8</v>
      </c>
      <c r="E17" s="164">
        <v>21527.682191780823</v>
      </c>
      <c r="F17" s="164">
        <v>1168.1178082191764</v>
      </c>
      <c r="G17" s="405">
        <v>5.4261197179190868E-2</v>
      </c>
      <c r="H17" s="198" t="s">
        <v>259</v>
      </c>
      <c r="I17" s="470"/>
      <c r="J17" s="401" t="str">
        <f t="shared" si="0"/>
        <v>g</v>
      </c>
    </row>
    <row r="18" spans="2:11" ht="19.5">
      <c r="B18" s="167" t="s">
        <v>0</v>
      </c>
      <c r="C18" s="352" t="s">
        <v>395</v>
      </c>
      <c r="D18" s="192">
        <v>151340.89863013697</v>
      </c>
      <c r="E18" s="192">
        <v>147746.90410958903</v>
      </c>
      <c r="F18" s="192">
        <v>3593.9945205479453</v>
      </c>
      <c r="G18" s="169">
        <v>2.4325345713384072E-2</v>
      </c>
      <c r="H18" s="169" t="s">
        <v>39</v>
      </c>
      <c r="I18" s="470"/>
      <c r="J18" s="312" t="str">
        <f t="shared" si="0"/>
        <v>g</v>
      </c>
      <c r="K18" s="398"/>
    </row>
  </sheetData>
  <mergeCells count="9">
    <mergeCell ref="I10:I18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"/>
  <sheetViews>
    <sheetView showGridLines="0" zoomScale="115" zoomScaleNormal="115" workbookViewId="0">
      <selection activeCell="N14" sqref="N14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4" t="s">
        <v>389</v>
      </c>
      <c r="D2" s="464"/>
      <c r="E2" s="464"/>
      <c r="F2" s="464"/>
      <c r="G2" s="464"/>
      <c r="H2" s="464"/>
      <c r="I2" s="464"/>
      <c r="J2" s="464"/>
      <c r="K2" s="464"/>
    </row>
    <row r="3" spans="2:11" s="348" customFormat="1" ht="14.25" customHeight="1">
      <c r="C3" s="464"/>
      <c r="D3" s="464"/>
      <c r="E3" s="464"/>
      <c r="F3" s="464"/>
      <c r="G3" s="464"/>
      <c r="H3" s="464"/>
      <c r="I3" s="464"/>
      <c r="J3" s="464"/>
      <c r="K3" s="464"/>
    </row>
    <row r="4" spans="2:11" s="348" customFormat="1" ht="14.25">
      <c r="C4" s="348" t="s">
        <v>39</v>
      </c>
    </row>
    <row r="5" spans="2:11" ht="8.25" customHeight="1"/>
    <row r="7" spans="2:11" ht="15.75">
      <c r="B7" s="7" t="s">
        <v>314</v>
      </c>
      <c r="C7" s="28"/>
      <c r="D7" s="7"/>
      <c r="E7" s="50"/>
      <c r="F7" s="8"/>
      <c r="G7" s="8"/>
      <c r="H7" s="8"/>
      <c r="I7" s="12"/>
      <c r="J7" s="42"/>
    </row>
    <row r="8" spans="2:11" ht="12.75" customHeight="1">
      <c r="B8" s="465"/>
      <c r="C8" s="467" t="s">
        <v>67</v>
      </c>
      <c r="D8" s="467">
        <v>2019</v>
      </c>
      <c r="E8" s="467">
        <v>2018</v>
      </c>
      <c r="F8" s="465" t="s">
        <v>384</v>
      </c>
      <c r="G8" s="465"/>
      <c r="H8" s="465" t="s">
        <v>38</v>
      </c>
      <c r="I8" s="467" t="s">
        <v>46</v>
      </c>
      <c r="J8" s="43"/>
    </row>
    <row r="9" spans="2:11" ht="25.5">
      <c r="B9" s="466"/>
      <c r="C9" s="467"/>
      <c r="D9" s="467"/>
      <c r="E9" s="467"/>
      <c r="F9" s="425" t="s">
        <v>34</v>
      </c>
      <c r="G9" s="425" t="s">
        <v>35</v>
      </c>
      <c r="H9" s="465"/>
      <c r="I9" s="467"/>
      <c r="J9" s="43"/>
    </row>
    <row r="10" spans="2:11" ht="18.75" customHeight="1">
      <c r="B10" s="397" t="s">
        <v>268</v>
      </c>
      <c r="C10" s="402" t="s">
        <v>395</v>
      </c>
      <c r="D10" s="399">
        <v>1057.0116326</v>
      </c>
      <c r="E10" s="399">
        <v>1025.2963984709331</v>
      </c>
      <c r="F10" s="418">
        <v>31.715234129066857</v>
      </c>
      <c r="G10" s="148">
        <v>3.0932747034287056E-2</v>
      </c>
      <c r="H10" s="442" t="s">
        <v>83</v>
      </c>
      <c r="I10" s="443" t="s">
        <v>271</v>
      </c>
      <c r="J10" s="283" t="str">
        <f>IF(G10&lt;-0.5%,"f",IF(G10&lt;0.5%,"=","g"))</f>
        <v>g</v>
      </c>
    </row>
    <row r="11" spans="2:11" ht="18.75" customHeight="1">
      <c r="B11" s="377" t="s">
        <v>267</v>
      </c>
      <c r="C11" s="403" t="s">
        <v>395</v>
      </c>
      <c r="D11" s="380">
        <v>21.839971999999999</v>
      </c>
      <c r="E11" s="380">
        <v>21.039558</v>
      </c>
      <c r="F11" s="419">
        <v>0.80041399999999996</v>
      </c>
      <c r="G11" s="150">
        <v>3.804328969268278E-2</v>
      </c>
      <c r="H11" s="444" t="s">
        <v>211</v>
      </c>
      <c r="I11" s="445" t="s">
        <v>273</v>
      </c>
      <c r="J11" s="283" t="str">
        <f t="shared" ref="J11:J17" si="0">IF(G11&lt;-0.5%,"f",IF(G11&lt;0.5%,"=","g"))</f>
        <v>g</v>
      </c>
    </row>
    <row r="12" spans="2:11" ht="18" customHeight="1">
      <c r="B12" s="151" t="s">
        <v>269</v>
      </c>
      <c r="C12" s="436" t="s">
        <v>395</v>
      </c>
      <c r="D12" s="152">
        <v>7.8246280000000006</v>
      </c>
      <c r="E12" s="152">
        <v>7.681794</v>
      </c>
      <c r="F12" s="152">
        <v>0.14283400000000057</v>
      </c>
      <c r="G12" s="281">
        <v>1.8593833679997118E-2</v>
      </c>
      <c r="H12" s="446" t="s">
        <v>227</v>
      </c>
      <c r="I12" s="447" t="s">
        <v>273</v>
      </c>
      <c r="J12" s="283" t="str">
        <f t="shared" si="0"/>
        <v>g</v>
      </c>
    </row>
    <row r="13" spans="2:11" ht="18.75" customHeight="1">
      <c r="B13" s="153" t="s">
        <v>270</v>
      </c>
      <c r="C13" s="437" t="s">
        <v>395</v>
      </c>
      <c r="D13" s="154">
        <v>8.8447800000000001</v>
      </c>
      <c r="E13" s="154">
        <v>8.6254960000000001</v>
      </c>
      <c r="F13" s="154">
        <v>0.21928400000000003</v>
      </c>
      <c r="G13" s="282">
        <v>2.5422769890566244E-2</v>
      </c>
      <c r="H13" s="448" t="s">
        <v>226</v>
      </c>
      <c r="I13" s="449" t="s">
        <v>273</v>
      </c>
      <c r="J13" s="283" t="str">
        <f t="shared" si="0"/>
        <v>g</v>
      </c>
    </row>
    <row r="14" spans="2:11">
      <c r="B14" s="191" t="s">
        <v>272</v>
      </c>
      <c r="C14" s="156" t="s">
        <v>395</v>
      </c>
      <c r="D14" s="157" t="s">
        <v>291</v>
      </c>
      <c r="E14" s="157" t="s">
        <v>291</v>
      </c>
      <c r="F14" s="158" t="s">
        <v>36</v>
      </c>
      <c r="G14" s="404" t="s">
        <v>36</v>
      </c>
      <c r="H14" s="195" t="s">
        <v>39</v>
      </c>
      <c r="I14" s="205" t="s">
        <v>273</v>
      </c>
      <c r="J14" s="433" t="s">
        <v>36</v>
      </c>
    </row>
    <row r="15" spans="2:11" ht="18">
      <c r="B15" s="300" t="s">
        <v>315</v>
      </c>
      <c r="C15" s="162" t="s">
        <v>395</v>
      </c>
      <c r="D15" s="163">
        <v>8.6829006116101013</v>
      </c>
      <c r="E15" s="163">
        <v>8.3909459999999996</v>
      </c>
      <c r="F15" s="163">
        <v>0.29195461161010172</v>
      </c>
      <c r="G15" s="405">
        <v>3.4794004348270402E-2</v>
      </c>
      <c r="H15" s="198" t="s">
        <v>39</v>
      </c>
      <c r="I15" s="206" t="s">
        <v>273</v>
      </c>
      <c r="J15" s="283" t="str">
        <f t="shared" si="0"/>
        <v>g</v>
      </c>
    </row>
    <row r="16" spans="2:11" ht="18" hidden="1">
      <c r="B16" s="166" t="s">
        <v>229</v>
      </c>
      <c r="C16" s="156" t="s">
        <v>395</v>
      </c>
      <c r="D16" s="310"/>
      <c r="E16" s="157" t="s">
        <v>291</v>
      </c>
      <c r="F16" s="158" t="s">
        <v>291</v>
      </c>
      <c r="G16" s="159" t="s">
        <v>291</v>
      </c>
      <c r="H16" s="195" t="s">
        <v>39</v>
      </c>
      <c r="I16" s="205" t="s">
        <v>203</v>
      </c>
      <c r="J16" s="283" t="str">
        <f t="shared" si="0"/>
        <v>g</v>
      </c>
    </row>
    <row r="17" spans="2:10" ht="18">
      <c r="B17" s="167" t="s">
        <v>75</v>
      </c>
      <c r="C17" s="352" t="s">
        <v>395</v>
      </c>
      <c r="D17" s="168">
        <v>1104.2039132116101</v>
      </c>
      <c r="E17" s="168">
        <v>1071.0341924709332</v>
      </c>
      <c r="F17" s="168">
        <v>33.169720740676894</v>
      </c>
      <c r="G17" s="169">
        <v>3.0969805608308976E-2</v>
      </c>
      <c r="H17" s="169" t="s">
        <v>39</v>
      </c>
      <c r="I17" s="170"/>
      <c r="J17" s="429" t="str">
        <f t="shared" si="0"/>
        <v>g</v>
      </c>
    </row>
    <row r="18" spans="2:10">
      <c r="B18" s="14" t="s">
        <v>397</v>
      </c>
      <c r="C18" s="32"/>
      <c r="D18" s="33"/>
      <c r="E18" s="33"/>
      <c r="F18" s="34"/>
      <c r="G18" s="10"/>
      <c r="H18" s="10"/>
      <c r="I18" s="35"/>
      <c r="J18" s="44"/>
    </row>
    <row r="20" spans="2:10">
      <c r="B20" s="7" t="s">
        <v>318</v>
      </c>
      <c r="C20" s="28"/>
      <c r="D20" s="7"/>
      <c r="E20" s="50"/>
      <c r="F20" s="8"/>
      <c r="G20" s="8"/>
      <c r="H20" s="8"/>
      <c r="I20" s="12"/>
      <c r="J20" s="44"/>
    </row>
    <row r="21" spans="2:10">
      <c r="B21" s="465"/>
      <c r="C21" s="467" t="s">
        <v>67</v>
      </c>
      <c r="D21" s="467">
        <v>2019</v>
      </c>
      <c r="E21" s="467">
        <v>2018</v>
      </c>
      <c r="F21" s="465" t="s">
        <v>384</v>
      </c>
      <c r="G21" s="465"/>
      <c r="H21" s="465" t="s">
        <v>38</v>
      </c>
      <c r="I21" s="467" t="s">
        <v>46</v>
      </c>
      <c r="J21" s="44"/>
    </row>
    <row r="22" spans="2:10" ht="25.5">
      <c r="B22" s="466"/>
      <c r="C22" s="467"/>
      <c r="D22" s="467"/>
      <c r="E22" s="467"/>
      <c r="F22" s="425" t="s">
        <v>34</v>
      </c>
      <c r="G22" s="425" t="s">
        <v>35</v>
      </c>
      <c r="H22" s="465"/>
      <c r="I22" s="467"/>
      <c r="J22" s="44"/>
    </row>
    <row r="23" spans="2:10" ht="18">
      <c r="B23" s="191" t="s">
        <v>316</v>
      </c>
      <c r="C23" s="156" t="s">
        <v>395</v>
      </c>
      <c r="D23" s="158">
        <v>910206</v>
      </c>
      <c r="E23" s="158">
        <v>882394.5</v>
      </c>
      <c r="F23" s="158">
        <v>27811.5</v>
      </c>
      <c r="G23" s="159">
        <v>3.1518215492050361E-2</v>
      </c>
      <c r="H23" s="195" t="s">
        <v>83</v>
      </c>
      <c r="I23" s="205" t="s">
        <v>203</v>
      </c>
      <c r="J23" s="283" t="str">
        <f>IF(G23&lt;-0.5%,"f",IF(G23&lt;0.5%,"=","g"))</f>
        <v>g</v>
      </c>
    </row>
    <row r="24" spans="2:10" ht="18">
      <c r="B24" s="300" t="s">
        <v>327</v>
      </c>
      <c r="C24" s="162" t="s">
        <v>395</v>
      </c>
      <c r="D24" s="164">
        <v>75044.5</v>
      </c>
      <c r="E24" s="164">
        <v>76980</v>
      </c>
      <c r="F24" s="164">
        <v>-1935.5</v>
      </c>
      <c r="G24" s="165">
        <v>-2.5142894258248893E-2</v>
      </c>
      <c r="H24" s="198" t="s">
        <v>211</v>
      </c>
      <c r="I24" s="206" t="s">
        <v>203</v>
      </c>
      <c r="J24" s="283" t="str">
        <f>IF(G24&lt;-0.5%,"f",IF(G24&lt;0.5%,"=","g"))</f>
        <v>f</v>
      </c>
    </row>
    <row r="25" spans="2:10" ht="18">
      <c r="B25" s="191" t="s">
        <v>328</v>
      </c>
      <c r="C25" s="156" t="s">
        <v>395</v>
      </c>
      <c r="D25" s="158">
        <v>135026.5</v>
      </c>
      <c r="E25" s="158">
        <v>149480</v>
      </c>
      <c r="F25" s="158">
        <v>-14453.5</v>
      </c>
      <c r="G25" s="159">
        <v>-9.6691865132459198E-2</v>
      </c>
      <c r="H25" s="195" t="s">
        <v>226</v>
      </c>
      <c r="I25" s="205" t="s">
        <v>203</v>
      </c>
      <c r="J25" s="283" t="str">
        <f>IF(G25&lt;-0.5%,"f",IF(G25&lt;0.5%,"=","g"))</f>
        <v>f</v>
      </c>
    </row>
    <row r="26" spans="2:10" ht="18">
      <c r="B26" s="300" t="s">
        <v>317</v>
      </c>
      <c r="C26" s="162" t="s">
        <v>395</v>
      </c>
      <c r="D26" s="164">
        <v>791802</v>
      </c>
      <c r="E26" s="164">
        <v>742951.5</v>
      </c>
      <c r="F26" s="164">
        <v>48850.5</v>
      </c>
      <c r="G26" s="165">
        <v>6.5751936701117009E-2</v>
      </c>
      <c r="H26" s="198" t="s">
        <v>227</v>
      </c>
      <c r="I26" s="206" t="s">
        <v>203</v>
      </c>
      <c r="J26" s="283" t="str">
        <f>IF(G26&lt;-0.5%,"f",IF(G26&lt;0.5%,"=","g"))</f>
        <v>g</v>
      </c>
    </row>
    <row r="27" spans="2:10" ht="18">
      <c r="B27" s="167" t="s">
        <v>75</v>
      </c>
      <c r="C27" s="177" t="s">
        <v>395</v>
      </c>
      <c r="D27" s="192">
        <v>1912079</v>
      </c>
      <c r="E27" s="192">
        <v>1851806</v>
      </c>
      <c r="F27" s="192">
        <v>60273</v>
      </c>
      <c r="G27" s="169">
        <v>3.2548225894073246E-2</v>
      </c>
      <c r="H27" s="169" t="s">
        <v>39</v>
      </c>
      <c r="I27" s="170" t="s">
        <v>203</v>
      </c>
      <c r="J27" s="429" t="str">
        <f>IF(G27&lt;-0.5%,"f",IF(G27&lt;0.5%,"=","g"))</f>
        <v>g</v>
      </c>
    </row>
    <row r="28" spans="2:10">
      <c r="B28" s="51" t="s">
        <v>326</v>
      </c>
      <c r="C28" s="32"/>
      <c r="D28" s="33"/>
      <c r="E28" s="33"/>
      <c r="F28" s="34"/>
      <c r="G28" s="10"/>
      <c r="H28" s="10"/>
      <c r="I28" s="35"/>
      <c r="J28" s="44"/>
    </row>
  </sheetData>
  <mergeCells count="15">
    <mergeCell ref="C2:K3"/>
    <mergeCell ref="B8:B9"/>
    <mergeCell ref="C8:C9"/>
    <mergeCell ref="D8:D9"/>
    <mergeCell ref="E8:E9"/>
    <mergeCell ref="F8:G8"/>
    <mergeCell ref="H8:H9"/>
    <mergeCell ref="I8:I9"/>
    <mergeCell ref="I21:I22"/>
    <mergeCell ref="B21:B22"/>
    <mergeCell ref="C21:C22"/>
    <mergeCell ref="D21:D22"/>
    <mergeCell ref="E21:E22"/>
    <mergeCell ref="F21:G21"/>
    <mergeCell ref="H21:H22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"/>
  <sheetViews>
    <sheetView showGridLines="0" zoomScale="115" zoomScaleNormal="115" workbookViewId="0">
      <selection activeCell="N22" sqref="N22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4" t="s">
        <v>389</v>
      </c>
      <c r="D2" s="464"/>
      <c r="E2" s="464"/>
      <c r="F2" s="464"/>
      <c r="G2" s="464"/>
      <c r="H2" s="464"/>
      <c r="I2" s="464"/>
      <c r="J2" s="464"/>
      <c r="K2" s="464"/>
    </row>
    <row r="3" spans="2:11" s="348" customFormat="1" ht="14.25" customHeight="1">
      <c r="C3" s="464"/>
      <c r="D3" s="464"/>
      <c r="E3" s="464"/>
      <c r="F3" s="464"/>
      <c r="G3" s="464"/>
      <c r="H3" s="464"/>
      <c r="I3" s="464"/>
      <c r="J3" s="464"/>
      <c r="K3" s="464"/>
    </row>
    <row r="4" spans="2:11" s="348" customFormat="1" ht="14.25">
      <c r="C4" s="348" t="s">
        <v>39</v>
      </c>
    </row>
    <row r="5" spans="2:11" ht="8.25" customHeight="1"/>
    <row r="7" spans="2:11">
      <c r="B7" s="7" t="s">
        <v>274</v>
      </c>
      <c r="C7" s="32"/>
      <c r="D7" s="33"/>
      <c r="E7" s="280"/>
      <c r="F7" s="34"/>
      <c r="G7" s="10"/>
      <c r="H7" s="10"/>
      <c r="I7" s="35"/>
      <c r="J7" s="44"/>
    </row>
    <row r="8" spans="2:11" ht="12.75" customHeight="1">
      <c r="B8" s="476" t="s">
        <v>321</v>
      </c>
      <c r="C8" s="475" t="s">
        <v>67</v>
      </c>
      <c r="D8" s="475">
        <v>2019</v>
      </c>
      <c r="E8" s="475">
        <v>2018</v>
      </c>
      <c r="F8" s="474" t="s">
        <v>384</v>
      </c>
      <c r="G8" s="474"/>
      <c r="H8" s="474" t="s">
        <v>38</v>
      </c>
      <c r="I8" s="475" t="s">
        <v>46</v>
      </c>
      <c r="J8" s="44"/>
    </row>
    <row r="9" spans="2:11" ht="25.5">
      <c r="B9" s="477"/>
      <c r="C9" s="475"/>
      <c r="D9" s="475"/>
      <c r="E9" s="475"/>
      <c r="F9" s="426" t="s">
        <v>34</v>
      </c>
      <c r="G9" s="426" t="s">
        <v>35</v>
      </c>
      <c r="H9" s="474"/>
      <c r="I9" s="475"/>
      <c r="J9" s="44"/>
    </row>
    <row r="10" spans="2:11" ht="18">
      <c r="B10" s="394" t="s">
        <v>29</v>
      </c>
      <c r="C10" s="407" t="s">
        <v>395</v>
      </c>
      <c r="D10" s="207">
        <v>411.94014199999998</v>
      </c>
      <c r="E10" s="207">
        <v>407.50935699999997</v>
      </c>
      <c r="F10" s="207">
        <v>4.4307850000000144</v>
      </c>
      <c r="G10" s="184">
        <v>1.0872842362733781E-2</v>
      </c>
      <c r="H10" s="185" t="s">
        <v>321</v>
      </c>
      <c r="I10" s="322" t="s">
        <v>20</v>
      </c>
      <c r="J10" s="283" t="str">
        <f>IF(G10&lt;-0.5%,"f",IF(G10&lt;0.5%,"=","g"))</f>
        <v>g</v>
      </c>
    </row>
    <row r="11" spans="2:11" ht="18">
      <c r="B11" s="376" t="s">
        <v>30</v>
      </c>
      <c r="C11" s="410" t="s">
        <v>395</v>
      </c>
      <c r="D11" s="209">
        <v>215.39892500000002</v>
      </c>
      <c r="E11" s="209">
        <v>207.46715800000001</v>
      </c>
      <c r="F11" s="209">
        <v>7.9317670000000078</v>
      </c>
      <c r="G11" s="210">
        <v>3.8231434201262848E-2</v>
      </c>
      <c r="H11" s="211" t="s">
        <v>321</v>
      </c>
      <c r="I11" s="323" t="s">
        <v>20</v>
      </c>
      <c r="J11" s="283" t="str">
        <f t="shared" ref="J11:J20" si="0">IF(G11&lt;-0.5%,"f",IF(G11&lt;0.5%,"=","g"))</f>
        <v>g</v>
      </c>
    </row>
    <row r="12" spans="2:11" ht="18">
      <c r="B12" s="212" t="s">
        <v>31</v>
      </c>
      <c r="C12" s="407" t="s">
        <v>395</v>
      </c>
      <c r="D12" s="207">
        <v>627.339067</v>
      </c>
      <c r="E12" s="207">
        <v>614.97651500000006</v>
      </c>
      <c r="F12" s="207">
        <v>12.362551999999937</v>
      </c>
      <c r="G12" s="184">
        <v>2.0102478222278064E-2</v>
      </c>
      <c r="H12" s="407" t="s">
        <v>321</v>
      </c>
      <c r="I12" s="322" t="s">
        <v>20</v>
      </c>
      <c r="J12" s="283" t="str">
        <f t="shared" si="0"/>
        <v>g</v>
      </c>
    </row>
    <row r="13" spans="2:11" ht="18">
      <c r="B13" s="357" t="s">
        <v>362</v>
      </c>
      <c r="C13" s="410" t="s">
        <v>395</v>
      </c>
      <c r="D13" s="209">
        <v>102.80037100000001</v>
      </c>
      <c r="E13" s="209">
        <v>95.816656999999992</v>
      </c>
      <c r="F13" s="209">
        <v>6.9837140000000204</v>
      </c>
      <c r="G13" s="210">
        <v>7.28862206077594E-2</v>
      </c>
      <c r="H13" s="410" t="s">
        <v>321</v>
      </c>
      <c r="I13" s="323" t="s">
        <v>20</v>
      </c>
      <c r="J13" s="283" t="str">
        <f t="shared" si="0"/>
        <v>g</v>
      </c>
    </row>
    <row r="14" spans="2:11" ht="18">
      <c r="B14" s="212" t="s">
        <v>363</v>
      </c>
      <c r="C14" s="407" t="s">
        <v>395</v>
      </c>
      <c r="D14" s="207">
        <v>730.13943800000004</v>
      </c>
      <c r="E14" s="207">
        <v>710.79317200000003</v>
      </c>
      <c r="F14" s="207">
        <v>19.346266000000014</v>
      </c>
      <c r="G14" s="184">
        <v>2.7217855716824557E-2</v>
      </c>
      <c r="H14" s="407" t="s">
        <v>321</v>
      </c>
      <c r="I14" s="322" t="s">
        <v>20</v>
      </c>
      <c r="J14" s="283" t="str">
        <f t="shared" si="0"/>
        <v>g</v>
      </c>
    </row>
    <row r="15" spans="2:11" ht="18">
      <c r="B15" s="208" t="s">
        <v>199</v>
      </c>
      <c r="C15" s="410" t="s">
        <v>395</v>
      </c>
      <c r="D15" s="209">
        <v>91.053972999999999</v>
      </c>
      <c r="E15" s="209">
        <v>87.202381000000003</v>
      </c>
      <c r="F15" s="209">
        <v>3.8515919999999966</v>
      </c>
      <c r="G15" s="210">
        <v>4.4168427006597399E-2</v>
      </c>
      <c r="H15" s="410" t="s">
        <v>321</v>
      </c>
      <c r="I15" s="323" t="s">
        <v>20</v>
      </c>
      <c r="J15" s="283" t="str">
        <f t="shared" si="0"/>
        <v>g</v>
      </c>
    </row>
    <row r="16" spans="2:11" ht="18">
      <c r="B16" s="183" t="s">
        <v>364</v>
      </c>
      <c r="C16" s="407" t="s">
        <v>395</v>
      </c>
      <c r="D16" s="207">
        <v>119.32048199999998</v>
      </c>
      <c r="E16" s="207">
        <v>116.06116747093328</v>
      </c>
      <c r="F16" s="207">
        <v>3.2593145290666996</v>
      </c>
      <c r="G16" s="184">
        <v>2.8082730857269533E-2</v>
      </c>
      <c r="H16" s="407" t="s">
        <v>321</v>
      </c>
      <c r="I16" s="322" t="s">
        <v>20</v>
      </c>
      <c r="J16" s="283" t="str">
        <f t="shared" si="0"/>
        <v>g</v>
      </c>
    </row>
    <row r="17" spans="2:10" ht="18">
      <c r="B17" s="208" t="s">
        <v>33</v>
      </c>
      <c r="C17" s="410" t="s">
        <v>395</v>
      </c>
      <c r="D17" s="209">
        <v>29.772108999999997</v>
      </c>
      <c r="E17" s="209">
        <v>29.086261</v>
      </c>
      <c r="F17" s="209">
        <v>0.68584799999999646</v>
      </c>
      <c r="G17" s="210">
        <v>2.3579792535038946E-2</v>
      </c>
      <c r="H17" s="410" t="s">
        <v>321</v>
      </c>
      <c r="I17" s="323" t="s">
        <v>20</v>
      </c>
      <c r="J17" s="283" t="str">
        <f t="shared" si="0"/>
        <v>g</v>
      </c>
    </row>
    <row r="18" spans="2:10" ht="18">
      <c r="B18" s="183" t="s">
        <v>201</v>
      </c>
      <c r="C18" s="407" t="s">
        <v>395</v>
      </c>
      <c r="D18" s="207">
        <v>41.386964000000006</v>
      </c>
      <c r="E18" s="207">
        <v>38.689585999999998</v>
      </c>
      <c r="F18" s="207">
        <v>2.6973780000000076</v>
      </c>
      <c r="G18" s="184">
        <v>6.9718450851348202E-2</v>
      </c>
      <c r="H18" s="407" t="s">
        <v>321</v>
      </c>
      <c r="I18" s="322" t="s">
        <v>20</v>
      </c>
      <c r="J18" s="283" t="str">
        <f t="shared" si="0"/>
        <v>g</v>
      </c>
    </row>
    <row r="19" spans="2:10" ht="18">
      <c r="B19" s="208" t="s">
        <v>365</v>
      </c>
      <c r="C19" s="410" t="s">
        <v>395</v>
      </c>
      <c r="D19" s="209">
        <v>44.749058999999995</v>
      </c>
      <c r="E19" s="209">
        <v>42.89199</v>
      </c>
      <c r="F19" s="209">
        <v>1.8570689999999956</v>
      </c>
      <c r="G19" s="210">
        <v>4.3296405692531348E-2</v>
      </c>
      <c r="H19" s="410" t="s">
        <v>321</v>
      </c>
      <c r="I19" s="323" t="s">
        <v>20</v>
      </c>
      <c r="J19" s="283" t="str">
        <f t="shared" si="0"/>
        <v>g</v>
      </c>
    </row>
    <row r="20" spans="2:10" ht="18">
      <c r="B20" s="213" t="s">
        <v>75</v>
      </c>
      <c r="C20" s="351" t="s">
        <v>395</v>
      </c>
      <c r="D20" s="214">
        <v>1056.4220250000001</v>
      </c>
      <c r="E20" s="214">
        <v>1024.7245574709332</v>
      </c>
      <c r="F20" s="214">
        <v>31.697467529066898</v>
      </c>
      <c r="G20" s="215">
        <v>3.0932670928954575E-2</v>
      </c>
      <c r="H20" s="215" t="s">
        <v>321</v>
      </c>
      <c r="I20" s="216" t="s">
        <v>20</v>
      </c>
      <c r="J20" s="430" t="str">
        <f t="shared" si="0"/>
        <v>g</v>
      </c>
    </row>
    <row r="21" spans="2:10">
      <c r="B21" s="51"/>
      <c r="C21" s="358"/>
      <c r="D21" s="33"/>
      <c r="E21" s="33"/>
      <c r="F21" s="34"/>
      <c r="G21" s="10"/>
      <c r="H21" s="10"/>
      <c r="I21" s="35"/>
      <c r="J21" s="283"/>
    </row>
    <row r="22" spans="2:10">
      <c r="B22" s="476" t="s">
        <v>322</v>
      </c>
      <c r="C22" s="475" t="s">
        <v>67</v>
      </c>
      <c r="D22" s="475">
        <v>2019</v>
      </c>
      <c r="E22" s="475">
        <v>2018</v>
      </c>
      <c r="F22" s="474" t="s">
        <v>384</v>
      </c>
      <c r="G22" s="474"/>
      <c r="H22" s="474" t="s">
        <v>38</v>
      </c>
      <c r="I22" s="475" t="s">
        <v>46</v>
      </c>
      <c r="J22" s="283"/>
    </row>
    <row r="23" spans="2:10" ht="25.5">
      <c r="B23" s="477"/>
      <c r="C23" s="475"/>
      <c r="D23" s="475"/>
      <c r="E23" s="475"/>
      <c r="F23" s="426" t="s">
        <v>34</v>
      </c>
      <c r="G23" s="426" t="s">
        <v>35</v>
      </c>
      <c r="H23" s="474"/>
      <c r="I23" s="475"/>
      <c r="J23" s="283"/>
    </row>
    <row r="24" spans="2:10" ht="15.75">
      <c r="B24" s="277" t="s">
        <v>319</v>
      </c>
      <c r="C24" s="278" t="s">
        <v>395</v>
      </c>
      <c r="D24" s="207">
        <v>0.13421100000000002</v>
      </c>
      <c r="E24" s="207">
        <v>0.13397800000000001</v>
      </c>
      <c r="F24" s="207">
        <v>2.3300000000001098E-4</v>
      </c>
      <c r="G24" s="184">
        <v>1.7390914926331824E-3</v>
      </c>
      <c r="H24" s="185" t="s">
        <v>322</v>
      </c>
      <c r="I24" s="322" t="s">
        <v>20</v>
      </c>
      <c r="J24" s="450" t="str">
        <f t="shared" ref="J24:J28" si="1">IF(G24&lt;-0.5%,"f",IF(G24&lt;0.5%,"=","g"))</f>
        <v>=</v>
      </c>
    </row>
    <row r="25" spans="2:10" ht="18">
      <c r="B25" s="208" t="s">
        <v>320</v>
      </c>
      <c r="C25" s="279" t="s">
        <v>395</v>
      </c>
      <c r="D25" s="209">
        <v>0.45539660000000004</v>
      </c>
      <c r="E25" s="209">
        <v>0.437863</v>
      </c>
      <c r="F25" s="209">
        <v>1.7533600000000038E-2</v>
      </c>
      <c r="G25" s="210">
        <v>4.0043575273544629E-2</v>
      </c>
      <c r="H25" s="211" t="s">
        <v>322</v>
      </c>
      <c r="I25" s="323" t="s">
        <v>20</v>
      </c>
      <c r="J25" s="283" t="str">
        <f t="shared" si="1"/>
        <v>g</v>
      </c>
    </row>
    <row r="26" spans="2:10" ht="18">
      <c r="B26" s="213" t="s">
        <v>324</v>
      </c>
      <c r="C26" s="351" t="s">
        <v>395</v>
      </c>
      <c r="D26" s="214">
        <v>0.58960760000000012</v>
      </c>
      <c r="E26" s="214">
        <v>0.57184100000000004</v>
      </c>
      <c r="F26" s="214">
        <v>1.7766600000000077E-2</v>
      </c>
      <c r="G26" s="215">
        <v>3.1069125858411928E-2</v>
      </c>
      <c r="H26" s="215" t="s">
        <v>322</v>
      </c>
      <c r="I26" s="216" t="s">
        <v>20</v>
      </c>
      <c r="J26" s="430" t="str">
        <f t="shared" si="1"/>
        <v>g</v>
      </c>
    </row>
    <row r="27" spans="2:10">
      <c r="B27" s="313"/>
      <c r="C27" s="313"/>
      <c r="D27" s="314"/>
      <c r="E27" s="314"/>
      <c r="F27" s="315"/>
      <c r="G27" s="316"/>
      <c r="H27" s="316"/>
      <c r="I27" s="317"/>
      <c r="J27" s="283"/>
    </row>
    <row r="28" spans="2:10" ht="18">
      <c r="B28" s="213" t="s">
        <v>325</v>
      </c>
      <c r="C28" s="351" t="s">
        <v>395</v>
      </c>
      <c r="D28" s="214">
        <v>1057.0116326</v>
      </c>
      <c r="E28" s="214">
        <v>1025.2963984709331</v>
      </c>
      <c r="F28" s="214">
        <v>31.715234129066857</v>
      </c>
      <c r="G28" s="215">
        <v>3.0932747034287056E-2</v>
      </c>
      <c r="H28" s="215" t="s">
        <v>323</v>
      </c>
      <c r="I28" s="216" t="s">
        <v>20</v>
      </c>
      <c r="J28" s="430" t="str">
        <f t="shared" si="1"/>
        <v>g</v>
      </c>
    </row>
  </sheetData>
  <mergeCells count="15">
    <mergeCell ref="H22:H23"/>
    <mergeCell ref="I22:I23"/>
    <mergeCell ref="C2:K3"/>
    <mergeCell ref="B8:B9"/>
    <mergeCell ref="C8:C9"/>
    <mergeCell ref="D8:D9"/>
    <mergeCell ref="E8:E9"/>
    <mergeCell ref="F8:G8"/>
    <mergeCell ref="H8:H9"/>
    <mergeCell ref="I8:I9"/>
    <mergeCell ref="B22:B23"/>
    <mergeCell ref="C22:C23"/>
    <mergeCell ref="D22:D23"/>
    <mergeCell ref="E22:E23"/>
    <mergeCell ref="F22:G22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9"/>
  <sheetViews>
    <sheetView showGridLines="0" topLeftCell="A2" zoomScale="115" zoomScaleNormal="115" workbookViewId="0">
      <selection activeCell="M33" sqref="M33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4" t="s">
        <v>389</v>
      </c>
      <c r="D2" s="464"/>
      <c r="E2" s="464"/>
      <c r="F2" s="464"/>
      <c r="G2" s="464"/>
      <c r="H2" s="464"/>
      <c r="I2" s="464"/>
      <c r="J2" s="464"/>
      <c r="K2" s="464"/>
    </row>
    <row r="3" spans="2:11" s="348" customFormat="1" ht="14.25" customHeight="1">
      <c r="C3" s="464"/>
      <c r="D3" s="464"/>
      <c r="E3" s="464"/>
      <c r="F3" s="464"/>
      <c r="G3" s="464"/>
      <c r="H3" s="464"/>
      <c r="I3" s="464"/>
      <c r="J3" s="464"/>
      <c r="K3" s="464"/>
    </row>
    <row r="4" spans="2:11" s="348" customFormat="1" ht="14.25">
      <c r="C4" s="348" t="s">
        <v>39</v>
      </c>
    </row>
    <row r="5" spans="2:11" ht="8.25" customHeight="1"/>
    <row r="7" spans="2:11">
      <c r="B7" s="7" t="s">
        <v>281</v>
      </c>
      <c r="C7" s="32"/>
      <c r="D7" s="33"/>
      <c r="E7" s="33"/>
      <c r="F7" s="34"/>
      <c r="G7" s="10"/>
      <c r="H7" s="10"/>
      <c r="I7" s="35"/>
      <c r="J7" s="44"/>
    </row>
    <row r="8" spans="2:11" ht="12.75" customHeight="1">
      <c r="B8" s="486"/>
      <c r="C8" s="488" t="s">
        <v>67</v>
      </c>
      <c r="D8" s="488">
        <v>2019</v>
      </c>
      <c r="E8" s="488">
        <f>+D8-1</f>
        <v>2018</v>
      </c>
      <c r="F8" s="489" t="s">
        <v>384</v>
      </c>
      <c r="G8" s="489"/>
      <c r="H8" s="489" t="s">
        <v>38</v>
      </c>
      <c r="I8" s="488" t="s">
        <v>46</v>
      </c>
      <c r="J8" s="44"/>
    </row>
    <row r="9" spans="2:11" ht="25.5">
      <c r="B9" s="487"/>
      <c r="C9" s="488"/>
      <c r="D9" s="488"/>
      <c r="E9" s="488"/>
      <c r="F9" s="375" t="s">
        <v>34</v>
      </c>
      <c r="G9" s="375" t="s">
        <v>35</v>
      </c>
      <c r="H9" s="489"/>
      <c r="I9" s="488"/>
      <c r="J9" s="44"/>
    </row>
    <row r="10" spans="2:11" ht="18">
      <c r="B10" s="393" t="s">
        <v>200</v>
      </c>
      <c r="C10" s="413" t="s">
        <v>395</v>
      </c>
      <c r="D10" s="223">
        <v>0.17879400000000001</v>
      </c>
      <c r="E10" s="223">
        <v>0.15682699999999999</v>
      </c>
      <c r="F10" s="223">
        <v>2.1967000000000014E-2</v>
      </c>
      <c r="G10" s="224">
        <v>0.14007154380304421</v>
      </c>
      <c r="H10" s="359" t="s">
        <v>211</v>
      </c>
      <c r="I10" s="225" t="s">
        <v>273</v>
      </c>
      <c r="J10" s="283" t="str">
        <f>IF(G10&lt;-0.5%,"f",IF(G10&lt;0.5%,"=","g"))</f>
        <v>g</v>
      </c>
    </row>
    <row r="11" spans="2:11" ht="18">
      <c r="B11" s="379" t="s">
        <v>201</v>
      </c>
      <c r="C11" s="414" t="s">
        <v>395</v>
      </c>
      <c r="D11" s="441">
        <v>8.5201469999999997</v>
      </c>
      <c r="E11" s="441">
        <v>8.2014859999999992</v>
      </c>
      <c r="F11" s="441">
        <v>0.31866100000000053</v>
      </c>
      <c r="G11" s="220">
        <v>3.8854056447819474E-2</v>
      </c>
      <c r="H11" s="360" t="s">
        <v>211</v>
      </c>
      <c r="I11" s="221" t="s">
        <v>273</v>
      </c>
      <c r="J11" s="283" t="str">
        <f>IF(G11&lt;-0.5%,"f",IF(G11&lt;0.5%,"=","g"))</f>
        <v>g</v>
      </c>
    </row>
    <row r="12" spans="2:11" ht="18">
      <c r="B12" s="222" t="s">
        <v>202</v>
      </c>
      <c r="C12" s="299" t="s">
        <v>395</v>
      </c>
      <c r="D12" s="223">
        <v>13.141031</v>
      </c>
      <c r="E12" s="223">
        <v>12.681245000000001</v>
      </c>
      <c r="F12" s="223">
        <v>0.45978599999999936</v>
      </c>
      <c r="G12" s="224">
        <v>3.6257165601642383E-2</v>
      </c>
      <c r="H12" s="359" t="s">
        <v>211</v>
      </c>
      <c r="I12" s="225" t="s">
        <v>273</v>
      </c>
      <c r="J12" s="283" t="str">
        <f>IF(G12&lt;-0.5%,"f",IF(G12&lt;0.5%,"=","g"))</f>
        <v>g</v>
      </c>
    </row>
    <row r="13" spans="2:11" ht="18">
      <c r="B13" s="149" t="s">
        <v>75</v>
      </c>
      <c r="C13" s="350" t="s">
        <v>395</v>
      </c>
      <c r="D13" s="217">
        <v>21.839971999999999</v>
      </c>
      <c r="E13" s="217">
        <v>21.039558</v>
      </c>
      <c r="F13" s="217">
        <v>0.80041399999999996</v>
      </c>
      <c r="G13" s="218">
        <v>3.804328969268278E-2</v>
      </c>
      <c r="H13" s="218" t="s">
        <v>211</v>
      </c>
      <c r="I13" s="219" t="s">
        <v>273</v>
      </c>
      <c r="J13" s="297" t="str">
        <f>IF(G13&lt;-0.5%,"f",IF(G13&lt;0.5%,"=","g"))</f>
        <v>g</v>
      </c>
    </row>
    <row r="14" spans="2:11">
      <c r="B14" s="51"/>
      <c r="C14" s="32"/>
      <c r="D14" s="33"/>
      <c r="E14" s="33"/>
      <c r="F14" s="34"/>
      <c r="G14" s="10"/>
      <c r="H14" s="10"/>
      <c r="I14" s="35"/>
      <c r="J14" s="283"/>
    </row>
    <row r="15" spans="2:11">
      <c r="B15" s="7" t="s">
        <v>275</v>
      </c>
      <c r="C15" s="32"/>
      <c r="D15" s="33"/>
      <c r="E15" s="33"/>
      <c r="F15" s="34"/>
      <c r="G15" s="10"/>
      <c r="H15" s="10"/>
      <c r="I15" s="35"/>
      <c r="J15" s="283"/>
    </row>
    <row r="16" spans="2:11">
      <c r="B16" s="483"/>
      <c r="C16" s="478" t="s">
        <v>67</v>
      </c>
      <c r="D16" s="478">
        <f>+D8</f>
        <v>2019</v>
      </c>
      <c r="E16" s="478">
        <f>+E8</f>
        <v>2018</v>
      </c>
      <c r="F16" s="485" t="str">
        <f>+F8</f>
        <v>variació 2019-2018</v>
      </c>
      <c r="G16" s="485"/>
      <c r="H16" s="485" t="s">
        <v>38</v>
      </c>
      <c r="I16" s="478" t="s">
        <v>46</v>
      </c>
      <c r="J16" s="283"/>
    </row>
    <row r="17" spans="2:10" ht="25.5">
      <c r="B17" s="484"/>
      <c r="C17" s="478"/>
      <c r="D17" s="478"/>
      <c r="E17" s="478"/>
      <c r="F17" s="373" t="s">
        <v>34</v>
      </c>
      <c r="G17" s="373" t="s">
        <v>35</v>
      </c>
      <c r="H17" s="485"/>
      <c r="I17" s="478"/>
      <c r="J17" s="283"/>
    </row>
    <row r="18" spans="2:10" ht="18">
      <c r="B18" s="235" t="s">
        <v>200</v>
      </c>
      <c r="C18" s="361" t="s">
        <v>395</v>
      </c>
      <c r="D18" s="236">
        <v>1.5289000000000001E-2</v>
      </c>
      <c r="E18" s="236">
        <v>1.2558E-2</v>
      </c>
      <c r="F18" s="236">
        <v>2.7310000000000008E-3</v>
      </c>
      <c r="G18" s="237">
        <v>0.21747093486223923</v>
      </c>
      <c r="H18" s="362" t="s">
        <v>227</v>
      </c>
      <c r="I18" s="238" t="s">
        <v>273</v>
      </c>
      <c r="J18" s="283" t="str">
        <f>IF(G18&lt;-0.5%,"f",IF(G18&lt;0.5%,"=","g"))</f>
        <v>g</v>
      </c>
    </row>
    <row r="19" spans="2:10" ht="18">
      <c r="B19" s="239" t="s">
        <v>201</v>
      </c>
      <c r="C19" s="363" t="s">
        <v>395</v>
      </c>
      <c r="D19" s="232">
        <v>1.641445</v>
      </c>
      <c r="E19" s="232">
        <v>1.5926089999999999</v>
      </c>
      <c r="F19" s="232">
        <v>4.8836000000000102E-2</v>
      </c>
      <c r="G19" s="233">
        <v>3.0664149204230329E-2</v>
      </c>
      <c r="H19" s="364" t="s">
        <v>227</v>
      </c>
      <c r="I19" s="234" t="s">
        <v>273</v>
      </c>
      <c r="J19" s="283" t="str">
        <f>IF(G19&lt;-0.5%,"f",IF(G19&lt;0.5%,"=","g"))</f>
        <v>g</v>
      </c>
    </row>
    <row r="20" spans="2:10" ht="18">
      <c r="B20" s="235" t="s">
        <v>202</v>
      </c>
      <c r="C20" s="361" t="s">
        <v>395</v>
      </c>
      <c r="D20" s="236">
        <v>6.1678940000000004</v>
      </c>
      <c r="E20" s="236">
        <v>6.0766270000000002</v>
      </c>
      <c r="F20" s="236">
        <v>9.1267000000000209E-2</v>
      </c>
      <c r="G20" s="237">
        <v>1.5019352018809107E-2</v>
      </c>
      <c r="H20" s="362" t="s">
        <v>227</v>
      </c>
      <c r="I20" s="238" t="s">
        <v>273</v>
      </c>
      <c r="J20" s="283" t="str">
        <f>IF(G20&lt;-0.5%,"f",IF(G20&lt;0.5%,"=","g"))</f>
        <v>g</v>
      </c>
    </row>
    <row r="21" spans="2:10" ht="18">
      <c r="B21" s="151" t="s">
        <v>75</v>
      </c>
      <c r="C21" s="428" t="s">
        <v>395</v>
      </c>
      <c r="D21" s="226">
        <v>7.8246280000000006</v>
      </c>
      <c r="E21" s="226">
        <v>7.681794</v>
      </c>
      <c r="F21" s="226">
        <v>0.14283400000000057</v>
      </c>
      <c r="G21" s="319">
        <v>1.8593833679997118E-2</v>
      </c>
      <c r="H21" s="227" t="s">
        <v>227</v>
      </c>
      <c r="I21" s="228" t="s">
        <v>273</v>
      </c>
      <c r="J21" s="318" t="str">
        <f>IF(G21&lt;-0.5%,"f",IF(G21&lt;0.5%,"=","g"))</f>
        <v>g</v>
      </c>
    </row>
    <row r="22" spans="2:10">
      <c r="B22" s="51"/>
      <c r="C22" s="32"/>
      <c r="D22" s="33"/>
      <c r="E22" s="33"/>
      <c r="F22" s="34"/>
      <c r="G22" s="10"/>
      <c r="H22" s="10"/>
      <c r="I22" s="35"/>
      <c r="J22" s="283"/>
    </row>
    <row r="23" spans="2:10">
      <c r="B23" s="7" t="s">
        <v>276</v>
      </c>
      <c r="C23" s="32"/>
      <c r="D23" s="33"/>
      <c r="E23" s="33"/>
      <c r="F23" s="34"/>
      <c r="G23" s="10"/>
      <c r="H23" s="10"/>
      <c r="I23" s="35"/>
      <c r="J23" s="283"/>
    </row>
    <row r="24" spans="2:10">
      <c r="B24" s="479"/>
      <c r="C24" s="481" t="s">
        <v>67</v>
      </c>
      <c r="D24" s="481">
        <f>+D8</f>
        <v>2019</v>
      </c>
      <c r="E24" s="481">
        <f>+E8</f>
        <v>2018</v>
      </c>
      <c r="F24" s="482" t="str">
        <f>+F8</f>
        <v>variació 2019-2018</v>
      </c>
      <c r="G24" s="482"/>
      <c r="H24" s="482" t="s">
        <v>38</v>
      </c>
      <c r="I24" s="481" t="s">
        <v>46</v>
      </c>
      <c r="J24" s="283"/>
    </row>
    <row r="25" spans="2:10" ht="25.5">
      <c r="B25" s="480"/>
      <c r="C25" s="481"/>
      <c r="D25" s="481"/>
      <c r="E25" s="481"/>
      <c r="F25" s="374" t="s">
        <v>34</v>
      </c>
      <c r="G25" s="374" t="s">
        <v>35</v>
      </c>
      <c r="H25" s="482"/>
      <c r="I25" s="481"/>
      <c r="J25" s="283"/>
    </row>
    <row r="26" spans="2:10" ht="18">
      <c r="B26" s="321" t="s">
        <v>366</v>
      </c>
      <c r="C26" s="365" t="s">
        <v>395</v>
      </c>
      <c r="D26" s="244">
        <v>0.31210700000000002</v>
      </c>
      <c r="E26" s="244">
        <v>0.275229</v>
      </c>
      <c r="F26" s="244">
        <v>3.6878000000000022E-2</v>
      </c>
      <c r="G26" s="245">
        <v>0.13399024085397993</v>
      </c>
      <c r="H26" s="366" t="s">
        <v>226</v>
      </c>
      <c r="I26" s="246" t="s">
        <v>273</v>
      </c>
      <c r="J26" s="283" t="str">
        <f>IF(G26&lt;-0.5%,"f",IF(G26&lt;0.5%,"=","g"))</f>
        <v>g</v>
      </c>
    </row>
    <row r="27" spans="2:10" ht="18">
      <c r="B27" s="247" t="s">
        <v>201</v>
      </c>
      <c r="C27" s="367" t="s">
        <v>395</v>
      </c>
      <c r="D27" s="229">
        <v>1.9975849999999999</v>
      </c>
      <c r="E27" s="229">
        <v>1.8919029999999999</v>
      </c>
      <c r="F27" s="229">
        <v>0.10568200000000005</v>
      </c>
      <c r="G27" s="230">
        <v>5.5860157735359683E-2</v>
      </c>
      <c r="H27" s="368" t="s">
        <v>226</v>
      </c>
      <c r="I27" s="231" t="s">
        <v>273</v>
      </c>
      <c r="J27" s="283" t="str">
        <f>IF(G27&lt;-0.5%,"f",IF(G27&lt;0.5%,"=","g"))</f>
        <v>g</v>
      </c>
    </row>
    <row r="28" spans="2:10" ht="18">
      <c r="B28" s="243" t="s">
        <v>202</v>
      </c>
      <c r="C28" s="365" t="s">
        <v>395</v>
      </c>
      <c r="D28" s="244">
        <v>6.535088</v>
      </c>
      <c r="E28" s="244">
        <v>6.4583640000000004</v>
      </c>
      <c r="F28" s="244">
        <v>7.672399999999957E-2</v>
      </c>
      <c r="G28" s="245">
        <v>1.1879788751454567E-2</v>
      </c>
      <c r="H28" s="366" t="s">
        <v>226</v>
      </c>
      <c r="I28" s="246" t="s">
        <v>273</v>
      </c>
      <c r="J28" s="283" t="str">
        <f>IF(G28&lt;-0.5%,"f",IF(G28&lt;0.5%,"=","g"))</f>
        <v>g</v>
      </c>
    </row>
    <row r="29" spans="2:10" ht="18">
      <c r="B29" s="153" t="s">
        <v>75</v>
      </c>
      <c r="C29" s="349" t="s">
        <v>395</v>
      </c>
      <c r="D29" s="240">
        <v>8.8447800000000001</v>
      </c>
      <c r="E29" s="240">
        <v>8.6254960000000001</v>
      </c>
      <c r="F29" s="240">
        <v>0.21928400000000003</v>
      </c>
      <c r="G29" s="320">
        <v>2.5422769890566244E-2</v>
      </c>
      <c r="H29" s="241" t="s">
        <v>226</v>
      </c>
      <c r="I29" s="242" t="s">
        <v>273</v>
      </c>
      <c r="J29" s="429" t="str">
        <f>IF(G29&lt;-0.5%,"f",IF(G29&lt;0.5%,"=","g"))</f>
        <v>g</v>
      </c>
    </row>
  </sheetData>
  <mergeCells count="22">
    <mergeCell ref="C2:K3"/>
    <mergeCell ref="B8:B9"/>
    <mergeCell ref="C8:C9"/>
    <mergeCell ref="D8:D9"/>
    <mergeCell ref="E8:E9"/>
    <mergeCell ref="F8:G8"/>
    <mergeCell ref="H8:H9"/>
    <mergeCell ref="I8:I9"/>
    <mergeCell ref="I16:I17"/>
    <mergeCell ref="B24:B25"/>
    <mergeCell ref="C24:C25"/>
    <mergeCell ref="D24:D25"/>
    <mergeCell ref="E24:E25"/>
    <mergeCell ref="F24:G24"/>
    <mergeCell ref="H24:H25"/>
    <mergeCell ref="I24:I25"/>
    <mergeCell ref="B16:B17"/>
    <mergeCell ref="C16:C17"/>
    <mergeCell ref="D16:D17"/>
    <mergeCell ref="E16:E17"/>
    <mergeCell ref="F16:G16"/>
    <mergeCell ref="H16:H17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showGridLines="0" zoomScale="115" zoomScaleNormal="115" workbookViewId="0">
      <selection activeCell="B22" sqref="B22:I22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4" t="s">
        <v>389</v>
      </c>
      <c r="D2" s="464"/>
      <c r="E2" s="464"/>
      <c r="F2" s="464"/>
      <c r="G2" s="464"/>
      <c r="H2" s="464"/>
      <c r="I2" s="464"/>
      <c r="J2" s="464"/>
      <c r="K2" s="464"/>
    </row>
    <row r="3" spans="2:11" s="348" customFormat="1" ht="14.25" customHeight="1">
      <c r="C3" s="464"/>
      <c r="D3" s="464"/>
      <c r="E3" s="464"/>
      <c r="F3" s="464"/>
      <c r="G3" s="464"/>
      <c r="H3" s="464"/>
      <c r="I3" s="464"/>
      <c r="J3" s="464"/>
      <c r="K3" s="464"/>
    </row>
    <row r="4" spans="2:11" s="348" customFormat="1" ht="14.25">
      <c r="C4" s="348" t="s">
        <v>39</v>
      </c>
    </row>
    <row r="5" spans="2:11" ht="8.25" customHeight="1"/>
    <row r="7" spans="2:11" ht="15.75">
      <c r="B7" s="7" t="s">
        <v>210</v>
      </c>
      <c r="C7" s="28"/>
      <c r="D7" s="20"/>
      <c r="E7" s="20"/>
      <c r="F7" s="20"/>
      <c r="G7" s="16"/>
      <c r="H7" s="8"/>
      <c r="I7" s="12"/>
      <c r="J7" s="42"/>
    </row>
    <row r="8" spans="2:11" ht="12.75" customHeight="1">
      <c r="B8" s="465"/>
      <c r="C8" s="467" t="s">
        <v>67</v>
      </c>
      <c r="D8" s="467">
        <v>2019</v>
      </c>
      <c r="E8" s="467">
        <v>2018</v>
      </c>
      <c r="F8" s="465" t="s">
        <v>384</v>
      </c>
      <c r="G8" s="465"/>
      <c r="H8" s="465" t="s">
        <v>38</v>
      </c>
      <c r="I8" s="467" t="s">
        <v>46</v>
      </c>
      <c r="J8" s="43"/>
    </row>
    <row r="9" spans="2:11" ht="25.5">
      <c r="B9" s="466"/>
      <c r="C9" s="467"/>
      <c r="D9" s="467"/>
      <c r="E9" s="467"/>
      <c r="F9" s="422" t="s">
        <v>34</v>
      </c>
      <c r="G9" s="422" t="s">
        <v>35</v>
      </c>
      <c r="H9" s="465"/>
      <c r="I9" s="467"/>
      <c r="J9" s="43"/>
    </row>
    <row r="10" spans="2:11" ht="18">
      <c r="B10" s="171" t="s">
        <v>70</v>
      </c>
      <c r="C10" s="195" t="s">
        <v>395</v>
      </c>
      <c r="D10" s="158">
        <v>52686314</v>
      </c>
      <c r="E10" s="158">
        <v>50172457</v>
      </c>
      <c r="F10" s="158">
        <v>2513857</v>
      </c>
      <c r="G10" s="159">
        <v>5.0104323174765097E-2</v>
      </c>
      <c r="H10" s="195" t="s">
        <v>41</v>
      </c>
      <c r="I10" s="353" t="s">
        <v>49</v>
      </c>
      <c r="J10" s="283" t="str">
        <f>IF(G10&lt;-0.5%,"f",IF(G10&lt;0.5%,"=","g"))</f>
        <v>g</v>
      </c>
    </row>
    <row r="11" spans="2:11" ht="18">
      <c r="B11" s="180" t="s">
        <v>208</v>
      </c>
      <c r="C11" s="162" t="s">
        <v>395</v>
      </c>
      <c r="D11" s="164">
        <v>1932255</v>
      </c>
      <c r="E11" s="164">
        <v>2019876</v>
      </c>
      <c r="F11" s="164">
        <v>-87621</v>
      </c>
      <c r="G11" s="165">
        <v>-4.3379395566856549E-2</v>
      </c>
      <c r="H11" s="193" t="s">
        <v>41</v>
      </c>
      <c r="I11" s="355" t="s">
        <v>49</v>
      </c>
      <c r="J11" s="283" t="str">
        <f t="shared" ref="J11:J21" si="0">IF(G11&lt;-0.5%,"f",IF(G11&lt;0.5%,"=","g"))</f>
        <v>f</v>
      </c>
    </row>
    <row r="12" spans="2:11" ht="18">
      <c r="B12" s="191" t="s">
        <v>209</v>
      </c>
      <c r="C12" s="156" t="s">
        <v>395</v>
      </c>
      <c r="D12" s="158">
        <v>1046062</v>
      </c>
      <c r="E12" s="158">
        <v>1037576</v>
      </c>
      <c r="F12" s="158">
        <v>8486</v>
      </c>
      <c r="G12" s="159">
        <v>8.1786779956358746E-3</v>
      </c>
      <c r="H12" s="195" t="s">
        <v>41</v>
      </c>
      <c r="I12" s="353" t="s">
        <v>49</v>
      </c>
      <c r="J12" s="283" t="str">
        <f t="shared" si="0"/>
        <v>g</v>
      </c>
    </row>
    <row r="13" spans="2:11" ht="18">
      <c r="B13" s="180" t="s">
        <v>260</v>
      </c>
      <c r="C13" s="162" t="s">
        <v>395</v>
      </c>
      <c r="D13" s="164">
        <v>58684</v>
      </c>
      <c r="E13" s="164">
        <v>45524</v>
      </c>
      <c r="F13" s="164">
        <v>13160</v>
      </c>
      <c r="G13" s="165">
        <v>0.28907828837536242</v>
      </c>
      <c r="H13" s="193" t="s">
        <v>41</v>
      </c>
      <c r="I13" s="172" t="s">
        <v>265</v>
      </c>
      <c r="J13" s="283" t="str">
        <f t="shared" si="0"/>
        <v>g</v>
      </c>
    </row>
    <row r="14" spans="2:11" ht="18">
      <c r="B14" s="311" t="s">
        <v>280</v>
      </c>
      <c r="C14" s="352" t="s">
        <v>395</v>
      </c>
      <c r="D14" s="192">
        <v>55723315</v>
      </c>
      <c r="E14" s="192">
        <v>53275433</v>
      </c>
      <c r="F14" s="192">
        <v>2447882</v>
      </c>
      <c r="G14" s="169">
        <v>4.5947669726119411E-2</v>
      </c>
      <c r="H14" s="169"/>
      <c r="I14" s="178"/>
      <c r="J14" s="429" t="str">
        <f t="shared" si="0"/>
        <v>g</v>
      </c>
    </row>
    <row r="15" spans="2:11" ht="18">
      <c r="B15" s="171" t="s">
        <v>288</v>
      </c>
      <c r="C15" s="156" t="s">
        <v>395</v>
      </c>
      <c r="D15" s="158">
        <v>9805736.7899999991</v>
      </c>
      <c r="E15" s="158">
        <v>9568115.0199999996</v>
      </c>
      <c r="F15" s="158">
        <v>237621.76999999955</v>
      </c>
      <c r="G15" s="159">
        <v>2.4834752665839011E-2</v>
      </c>
      <c r="H15" s="160" t="s">
        <v>297</v>
      </c>
      <c r="I15" s="328" t="s">
        <v>203</v>
      </c>
      <c r="J15" s="283" t="str">
        <f t="shared" si="0"/>
        <v>g</v>
      </c>
    </row>
    <row r="16" spans="2:11" ht="18">
      <c r="B16" s="180" t="s">
        <v>289</v>
      </c>
      <c r="C16" s="162" t="s">
        <v>395</v>
      </c>
      <c r="D16" s="164">
        <v>962008.83999999973</v>
      </c>
      <c r="E16" s="164">
        <v>927096.41999999993</v>
      </c>
      <c r="F16" s="164">
        <v>34912.419999999809</v>
      </c>
      <c r="G16" s="165">
        <v>3.7657809098216255E-2</v>
      </c>
      <c r="H16" s="193" t="s">
        <v>297</v>
      </c>
      <c r="I16" s="330" t="s">
        <v>203</v>
      </c>
      <c r="J16" s="283" t="str">
        <f t="shared" si="0"/>
        <v>g</v>
      </c>
    </row>
    <row r="17" spans="2:10" ht="18">
      <c r="B17" s="171" t="s">
        <v>313</v>
      </c>
      <c r="C17" s="156" t="s">
        <v>395</v>
      </c>
      <c r="D17" s="158">
        <v>324925.55999999994</v>
      </c>
      <c r="E17" s="158">
        <v>301918.67</v>
      </c>
      <c r="F17" s="158">
        <v>23006.889999999956</v>
      </c>
      <c r="G17" s="159">
        <v>7.6202276593229312E-2</v>
      </c>
      <c r="H17" s="160" t="s">
        <v>297</v>
      </c>
      <c r="I17" s="328" t="s">
        <v>203</v>
      </c>
      <c r="J17" s="283" t="str">
        <f t="shared" si="0"/>
        <v>g</v>
      </c>
    </row>
    <row r="18" spans="2:10" ht="18">
      <c r="B18" s="180" t="s">
        <v>312</v>
      </c>
      <c r="C18" s="162" t="s">
        <v>395</v>
      </c>
      <c r="D18" s="164">
        <v>190380.05000000002</v>
      </c>
      <c r="E18" s="164">
        <v>174209.8</v>
      </c>
      <c r="F18" s="164">
        <v>16170.250000000029</v>
      </c>
      <c r="G18" s="165">
        <v>9.2820553149134177E-2</v>
      </c>
      <c r="H18" s="193" t="s">
        <v>297</v>
      </c>
      <c r="I18" s="330" t="s">
        <v>203</v>
      </c>
      <c r="J18" s="283" t="str">
        <f t="shared" si="0"/>
        <v>g</v>
      </c>
    </row>
    <row r="19" spans="2:10" ht="18">
      <c r="B19" s="171" t="s">
        <v>290</v>
      </c>
      <c r="C19" s="156" t="s">
        <v>395</v>
      </c>
      <c r="D19" s="158">
        <v>817416.2</v>
      </c>
      <c r="E19" s="158">
        <v>754928.62000000011</v>
      </c>
      <c r="F19" s="158">
        <v>62487.579999999842</v>
      </c>
      <c r="G19" s="159">
        <v>8.2772832218229953E-2</v>
      </c>
      <c r="H19" s="160" t="s">
        <v>297</v>
      </c>
      <c r="I19" s="328" t="s">
        <v>203</v>
      </c>
      <c r="J19" s="283" t="str">
        <f t="shared" si="0"/>
        <v>g</v>
      </c>
    </row>
    <row r="20" spans="2:10" ht="18">
      <c r="B20" s="311" t="s">
        <v>284</v>
      </c>
      <c r="C20" s="327" t="s">
        <v>395</v>
      </c>
      <c r="D20" s="192">
        <v>12100467.439999999</v>
      </c>
      <c r="E20" s="192">
        <v>11726268.530000001</v>
      </c>
      <c r="F20" s="192">
        <v>374198.90999999829</v>
      </c>
      <c r="G20" s="169">
        <v>3.1911166714514883E-2</v>
      </c>
      <c r="H20" s="169"/>
      <c r="I20" s="178"/>
      <c r="J20" s="429" t="str">
        <f t="shared" si="0"/>
        <v>g</v>
      </c>
    </row>
    <row r="21" spans="2:10" ht="18">
      <c r="B21" s="171" t="s">
        <v>71</v>
      </c>
      <c r="C21" s="156" t="s">
        <v>395</v>
      </c>
      <c r="D21" s="158">
        <v>4628562</v>
      </c>
      <c r="E21" s="158">
        <v>4494196</v>
      </c>
      <c r="F21" s="158">
        <v>134366</v>
      </c>
      <c r="G21" s="159">
        <v>2.989767246466335E-2</v>
      </c>
      <c r="H21" s="195" t="s">
        <v>42</v>
      </c>
      <c r="I21" s="353" t="s">
        <v>50</v>
      </c>
      <c r="J21" s="283" t="str">
        <f t="shared" si="0"/>
        <v>g</v>
      </c>
    </row>
    <row r="22" spans="2:10" ht="15.75">
      <c r="B22" s="490" t="s">
        <v>381</v>
      </c>
      <c r="C22" s="491"/>
      <c r="D22" s="491"/>
      <c r="E22" s="491"/>
      <c r="F22" s="491"/>
      <c r="G22" s="491"/>
      <c r="H22" s="491"/>
      <c r="I22" s="491"/>
      <c r="J22" s="42"/>
    </row>
  </sheetData>
  <mergeCells count="9">
    <mergeCell ref="B22:I22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K5"/>
  <sheetViews>
    <sheetView showGridLines="0" zoomScaleNormal="100" workbookViewId="0">
      <selection activeCell="B6" sqref="B6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3:11" s="348" customFormat="1" ht="14.25"/>
    <row r="2" spans="3:11" s="348" customFormat="1" ht="14.25" customHeight="1">
      <c r="C2" s="464" t="s">
        <v>389</v>
      </c>
      <c r="D2" s="464"/>
      <c r="E2" s="464"/>
      <c r="F2" s="464"/>
      <c r="G2" s="464"/>
      <c r="H2" s="464"/>
      <c r="I2" s="464"/>
      <c r="J2" s="464"/>
      <c r="K2" s="464"/>
    </row>
    <row r="3" spans="3:11" s="348" customFormat="1" ht="14.25" customHeight="1">
      <c r="C3" s="464"/>
      <c r="D3" s="464"/>
      <c r="E3" s="464"/>
      <c r="F3" s="464"/>
      <c r="G3" s="464"/>
      <c r="H3" s="464"/>
      <c r="I3" s="464"/>
      <c r="J3" s="464"/>
      <c r="K3" s="464"/>
    </row>
    <row r="4" spans="3:11" s="348" customFormat="1" ht="14.25">
      <c r="C4" s="348" t="s">
        <v>39</v>
      </c>
    </row>
    <row r="5" spans="3:11" ht="8.25" customHeight="1"/>
  </sheetData>
  <mergeCells count="1">
    <mergeCell ref="C2:K3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K5"/>
  <sheetViews>
    <sheetView showGridLines="0" zoomScaleNormal="100" workbookViewId="0">
      <selection activeCell="N17" sqref="N17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3:11" s="348" customFormat="1" ht="14.25"/>
    <row r="2" spans="3:11" s="348" customFormat="1" ht="14.25" customHeight="1">
      <c r="C2" s="464" t="s">
        <v>389</v>
      </c>
      <c r="D2" s="464"/>
      <c r="E2" s="464"/>
      <c r="F2" s="464"/>
      <c r="G2" s="464"/>
      <c r="H2" s="464"/>
      <c r="I2" s="464"/>
      <c r="J2" s="464"/>
      <c r="K2" s="464"/>
    </row>
    <row r="3" spans="3:11" s="348" customFormat="1" ht="14.25" customHeight="1">
      <c r="C3" s="464"/>
      <c r="D3" s="464"/>
      <c r="E3" s="464"/>
      <c r="F3" s="464"/>
      <c r="G3" s="464"/>
      <c r="H3" s="464"/>
      <c r="I3" s="464"/>
      <c r="J3" s="464"/>
      <c r="K3" s="464"/>
    </row>
    <row r="4" spans="3:11" s="348" customFormat="1" ht="14.25">
      <c r="C4" s="348" t="s">
        <v>39</v>
      </c>
    </row>
    <row r="5" spans="3:11" ht="8.25" customHeight="1"/>
  </sheetData>
  <mergeCells count="1">
    <mergeCell ref="C2:K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9"/>
  <sheetViews>
    <sheetView showGridLines="0" zoomScale="115" zoomScaleNormal="115" workbookViewId="0">
      <selection activeCell="N23" sqref="N23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4" t="s">
        <v>389</v>
      </c>
      <c r="D2" s="464"/>
      <c r="E2" s="464"/>
      <c r="F2" s="464"/>
      <c r="G2" s="464"/>
      <c r="H2" s="464"/>
      <c r="I2" s="464"/>
      <c r="J2" s="464"/>
      <c r="K2" s="464"/>
    </row>
    <row r="3" spans="2:11" s="348" customFormat="1" ht="14.25" customHeight="1">
      <c r="C3" s="464"/>
      <c r="D3" s="464"/>
      <c r="E3" s="464"/>
      <c r="F3" s="464"/>
      <c r="G3" s="464"/>
      <c r="H3" s="464"/>
      <c r="I3" s="464"/>
      <c r="J3" s="464"/>
      <c r="K3" s="464"/>
    </row>
    <row r="4" spans="2:11" s="348" customFormat="1" ht="14.25">
      <c r="C4" s="348" t="s">
        <v>39</v>
      </c>
    </row>
    <row r="5" spans="2:11" ht="8.25" customHeight="1"/>
    <row r="7" spans="2:11" ht="15.75">
      <c r="B7" s="7" t="s">
        <v>277</v>
      </c>
      <c r="C7" s="28"/>
      <c r="D7" s="7"/>
      <c r="E7" s="7"/>
      <c r="F7" s="8"/>
      <c r="G7" s="8"/>
      <c r="H7" s="8"/>
      <c r="I7" s="12"/>
      <c r="J7" s="42"/>
    </row>
    <row r="8" spans="2:11" ht="12.75" customHeight="1">
      <c r="B8" s="495"/>
      <c r="C8" s="467" t="s">
        <v>67</v>
      </c>
      <c r="D8" s="467">
        <v>2019</v>
      </c>
      <c r="E8" s="467">
        <v>2018</v>
      </c>
      <c r="F8" s="465" t="s">
        <v>384</v>
      </c>
      <c r="G8" s="465"/>
      <c r="H8" s="465" t="s">
        <v>38</v>
      </c>
      <c r="I8" s="467" t="s">
        <v>46</v>
      </c>
      <c r="J8" s="43"/>
    </row>
    <row r="9" spans="2:11" ht="25.5">
      <c r="B9" s="496"/>
      <c r="C9" s="467"/>
      <c r="D9" s="467"/>
      <c r="E9" s="467"/>
      <c r="F9" s="431" t="s">
        <v>34</v>
      </c>
      <c r="G9" s="431" t="s">
        <v>35</v>
      </c>
      <c r="H9" s="465"/>
      <c r="I9" s="467"/>
      <c r="J9" s="43"/>
    </row>
    <row r="10" spans="2:11" ht="18" customHeight="1">
      <c r="B10" s="171" t="s">
        <v>91</v>
      </c>
      <c r="C10" s="195" t="s">
        <v>395</v>
      </c>
      <c r="D10" s="158">
        <v>11207.293166738016</v>
      </c>
      <c r="E10" s="158">
        <v>11095.265753424657</v>
      </c>
      <c r="F10" s="158">
        <v>112.02741331335892</v>
      </c>
      <c r="G10" s="159">
        <v>1.0096866159224671E-2</v>
      </c>
      <c r="H10" s="160" t="s">
        <v>196</v>
      </c>
      <c r="I10" s="492" t="s">
        <v>307</v>
      </c>
      <c r="J10" s="283" t="str">
        <f t="shared" ref="J10:J29" si="0">IF(G10&lt;-0.5%,"f",IF(G10&lt;0.5%,"=","g"))</f>
        <v>g</v>
      </c>
    </row>
    <row r="11" spans="2:11" ht="18" customHeight="1">
      <c r="B11" s="180" t="s">
        <v>92</v>
      </c>
      <c r="C11" s="162" t="s">
        <v>395</v>
      </c>
      <c r="D11" s="164">
        <v>2167.9123287671232</v>
      </c>
      <c r="E11" s="164">
        <v>2153.4246575342468</v>
      </c>
      <c r="F11" s="164">
        <v>14.487671232876437</v>
      </c>
      <c r="G11" s="165">
        <v>6.7277353689565444E-3</v>
      </c>
      <c r="H11" s="162" t="s">
        <v>197</v>
      </c>
      <c r="I11" s="493"/>
      <c r="J11" s="283" t="str">
        <f t="shared" si="0"/>
        <v>g</v>
      </c>
    </row>
    <row r="12" spans="2:11" ht="18" customHeight="1">
      <c r="B12" s="155" t="s">
        <v>93</v>
      </c>
      <c r="C12" s="156" t="s">
        <v>395</v>
      </c>
      <c r="D12" s="158">
        <v>2290.1068493150683</v>
      </c>
      <c r="E12" s="158">
        <v>2241.8712328767124</v>
      </c>
      <c r="F12" s="158">
        <v>48.235616438355919</v>
      </c>
      <c r="G12" s="159">
        <v>2.1515783659198373E-2</v>
      </c>
      <c r="H12" s="160" t="s">
        <v>194</v>
      </c>
      <c r="I12" s="493"/>
      <c r="J12" s="283" t="str">
        <f t="shared" si="0"/>
        <v>g</v>
      </c>
    </row>
    <row r="13" spans="2:11" ht="18" customHeight="1">
      <c r="B13" s="180" t="s">
        <v>94</v>
      </c>
      <c r="C13" s="162" t="s">
        <v>395</v>
      </c>
      <c r="D13" s="164">
        <v>2998.2493157373715</v>
      </c>
      <c r="E13" s="164">
        <v>2880.3424657534247</v>
      </c>
      <c r="F13" s="164">
        <v>117.90684998394681</v>
      </c>
      <c r="G13" s="165">
        <v>4.0935010814106665E-2</v>
      </c>
      <c r="H13" s="162" t="s">
        <v>195</v>
      </c>
      <c r="I13" s="493"/>
      <c r="J13" s="283" t="str">
        <f t="shared" si="0"/>
        <v>g</v>
      </c>
    </row>
    <row r="14" spans="2:11" ht="18" customHeight="1">
      <c r="B14" s="155" t="s">
        <v>213</v>
      </c>
      <c r="C14" s="156" t="s">
        <v>395</v>
      </c>
      <c r="D14" s="158">
        <v>9214.7808446596755</v>
      </c>
      <c r="E14" s="158">
        <v>9157.169863013698</v>
      </c>
      <c r="F14" s="158">
        <v>57.610981645977517</v>
      </c>
      <c r="G14" s="159">
        <v>6.2913522963761181E-3</v>
      </c>
      <c r="H14" s="160" t="s">
        <v>248</v>
      </c>
      <c r="I14" s="493"/>
      <c r="J14" s="283" t="str">
        <f t="shared" si="0"/>
        <v>g</v>
      </c>
    </row>
    <row r="15" spans="2:11" ht="18" customHeight="1">
      <c r="B15" s="180" t="s">
        <v>217</v>
      </c>
      <c r="C15" s="162" t="s">
        <v>395</v>
      </c>
      <c r="D15" s="164">
        <v>2902.0739779537671</v>
      </c>
      <c r="E15" s="164">
        <v>1722.9391298483317</v>
      </c>
      <c r="F15" s="164">
        <v>1179.1348481054354</v>
      </c>
      <c r="G15" s="165">
        <v>0.68437406039366766</v>
      </c>
      <c r="H15" s="162" t="s">
        <v>251</v>
      </c>
      <c r="I15" s="493"/>
      <c r="J15" s="283" t="str">
        <f t="shared" si="0"/>
        <v>g</v>
      </c>
    </row>
    <row r="16" spans="2:11" ht="18" customHeight="1">
      <c r="B16" s="155" t="s">
        <v>218</v>
      </c>
      <c r="C16" s="156" t="s">
        <v>395</v>
      </c>
      <c r="D16" s="158">
        <v>8483.7146698416091</v>
      </c>
      <c r="E16" s="158">
        <v>5218.9313826048756</v>
      </c>
      <c r="F16" s="158">
        <v>3264.7832872367335</v>
      </c>
      <c r="G16" s="159">
        <v>0.62556547459476519</v>
      </c>
      <c r="H16" s="160" t="s">
        <v>250</v>
      </c>
      <c r="I16" s="493"/>
      <c r="J16" s="283" t="str">
        <f t="shared" si="0"/>
        <v>g</v>
      </c>
    </row>
    <row r="17" spans="2:10" ht="18" customHeight="1">
      <c r="B17" s="251" t="s">
        <v>278</v>
      </c>
      <c r="C17" s="252" t="s">
        <v>395</v>
      </c>
      <c r="D17" s="249">
        <v>39264.131153012633</v>
      </c>
      <c r="E17" s="249">
        <v>34469.944485055945</v>
      </c>
      <c r="F17" s="249">
        <v>4794.1866679566883</v>
      </c>
      <c r="G17" s="250">
        <v>0.1390830980315374</v>
      </c>
      <c r="H17" s="250" t="s">
        <v>39</v>
      </c>
      <c r="I17" s="493"/>
      <c r="J17" s="283" t="str">
        <f t="shared" si="0"/>
        <v>g</v>
      </c>
    </row>
    <row r="18" spans="2:10" ht="15.75" hidden="1" customHeight="1">
      <c r="B18" s="301" t="s">
        <v>374</v>
      </c>
      <c r="C18" s="303" t="s">
        <v>355</v>
      </c>
      <c r="D18" s="304"/>
      <c r="E18" s="304"/>
      <c r="F18" s="304"/>
      <c r="G18" s="305"/>
      <c r="H18" s="306" t="s">
        <v>250</v>
      </c>
      <c r="I18" s="493"/>
      <c r="J18" s="283" t="str">
        <f t="shared" si="0"/>
        <v>=</v>
      </c>
    </row>
    <row r="19" spans="2:10" ht="15.75" hidden="1" customHeight="1">
      <c r="B19" s="302" t="s">
        <v>375</v>
      </c>
      <c r="C19" s="307" t="s">
        <v>355</v>
      </c>
      <c r="D19" s="308"/>
      <c r="E19" s="308"/>
      <c r="F19" s="308"/>
      <c r="G19" s="309"/>
      <c r="H19" s="307" t="s">
        <v>376</v>
      </c>
      <c r="I19" s="493"/>
      <c r="J19" s="283" t="str">
        <f t="shared" si="0"/>
        <v>=</v>
      </c>
    </row>
    <row r="20" spans="2:10" ht="18" customHeight="1">
      <c r="B20" s="155" t="s">
        <v>219</v>
      </c>
      <c r="C20" s="156" t="s">
        <v>395</v>
      </c>
      <c r="D20" s="158">
        <v>2804.6438356164385</v>
      </c>
      <c r="E20" s="158">
        <v>2837.0986301369862</v>
      </c>
      <c r="F20" s="158">
        <v>-32.454794520547694</v>
      </c>
      <c r="G20" s="159">
        <v>-1.1439431176553994E-2</v>
      </c>
      <c r="H20" s="160" t="s">
        <v>253</v>
      </c>
      <c r="I20" s="493"/>
      <c r="J20" s="283" t="str">
        <f t="shared" si="0"/>
        <v>f</v>
      </c>
    </row>
    <row r="21" spans="2:10" ht="18" customHeight="1">
      <c r="B21" s="180" t="s">
        <v>330</v>
      </c>
      <c r="C21" s="162" t="s">
        <v>395</v>
      </c>
      <c r="D21" s="164">
        <v>1822.9671232876713</v>
      </c>
      <c r="E21" s="164">
        <v>1793.6438356164383</v>
      </c>
      <c r="F21" s="164">
        <v>29.323287671232947</v>
      </c>
      <c r="G21" s="165">
        <v>1.6348445041852511E-2</v>
      </c>
      <c r="H21" s="162" t="s">
        <v>254</v>
      </c>
      <c r="I21" s="493"/>
      <c r="J21" s="283" t="str">
        <f t="shared" si="0"/>
        <v>g</v>
      </c>
    </row>
    <row r="22" spans="2:10" ht="18" customHeight="1">
      <c r="B22" s="155" t="s">
        <v>220</v>
      </c>
      <c r="C22" s="156" t="s">
        <v>395</v>
      </c>
      <c r="D22" s="158">
        <v>1023.986301369863</v>
      </c>
      <c r="E22" s="158">
        <v>1021.3780821917808</v>
      </c>
      <c r="F22" s="158">
        <v>2.6082191780822086</v>
      </c>
      <c r="G22" s="159">
        <v>2.5536275190918278E-3</v>
      </c>
      <c r="H22" s="160" t="s">
        <v>255</v>
      </c>
      <c r="I22" s="493"/>
      <c r="J22" s="450" t="str">
        <f t="shared" si="0"/>
        <v>=</v>
      </c>
    </row>
    <row r="23" spans="2:10" ht="18" customHeight="1">
      <c r="B23" s="180" t="s">
        <v>221</v>
      </c>
      <c r="C23" s="162" t="s">
        <v>395</v>
      </c>
      <c r="D23" s="164">
        <v>4205.4383561643835</v>
      </c>
      <c r="E23" s="164">
        <v>4127.6657534246579</v>
      </c>
      <c r="F23" s="164">
        <v>77.772602739725698</v>
      </c>
      <c r="G23" s="165">
        <v>1.8841787922192932E-2</v>
      </c>
      <c r="H23" s="162" t="s">
        <v>256</v>
      </c>
      <c r="I23" s="493"/>
      <c r="J23" s="283" t="str">
        <f t="shared" si="0"/>
        <v>g</v>
      </c>
    </row>
    <row r="24" spans="2:10" ht="18" customHeight="1">
      <c r="B24" s="155" t="s">
        <v>222</v>
      </c>
      <c r="C24" s="156" t="s">
        <v>395</v>
      </c>
      <c r="D24" s="158">
        <v>3328.2876712328766</v>
      </c>
      <c r="E24" s="158">
        <v>3216.8575342465751</v>
      </c>
      <c r="F24" s="158">
        <v>111.43013698630148</v>
      </c>
      <c r="G24" s="159">
        <v>3.4639437960811037E-2</v>
      </c>
      <c r="H24" s="160" t="s">
        <v>257</v>
      </c>
      <c r="I24" s="493"/>
      <c r="J24" s="283" t="str">
        <f t="shared" si="0"/>
        <v>g</v>
      </c>
    </row>
    <row r="25" spans="2:10" ht="18" customHeight="1">
      <c r="B25" s="180" t="s">
        <v>223</v>
      </c>
      <c r="C25" s="162" t="s">
        <v>395</v>
      </c>
      <c r="D25" s="164">
        <v>4633.6904109589041</v>
      </c>
      <c r="E25" s="164">
        <v>4495.5260273972599</v>
      </c>
      <c r="F25" s="164">
        <v>138.16438356164417</v>
      </c>
      <c r="G25" s="165">
        <v>3.0733752339464626E-2</v>
      </c>
      <c r="H25" s="162" t="s">
        <v>249</v>
      </c>
      <c r="I25" s="493"/>
      <c r="J25" s="283" t="str">
        <f t="shared" si="0"/>
        <v>g</v>
      </c>
    </row>
    <row r="26" spans="2:10" ht="18" customHeight="1">
      <c r="B26" s="155" t="s">
        <v>225</v>
      </c>
      <c r="C26" s="156" t="s">
        <v>395</v>
      </c>
      <c r="D26" s="158">
        <v>3239.7863013698629</v>
      </c>
      <c r="E26" s="158">
        <v>3102.5178082191783</v>
      </c>
      <c r="F26" s="158">
        <v>137.26849315068466</v>
      </c>
      <c r="G26" s="159">
        <v>4.424422409019968E-2</v>
      </c>
      <c r="H26" s="160" t="s">
        <v>258</v>
      </c>
      <c r="I26" s="493"/>
      <c r="J26" s="283" t="str">
        <f t="shared" si="0"/>
        <v>g</v>
      </c>
    </row>
    <row r="27" spans="2:10" ht="18" customHeight="1">
      <c r="B27" s="180" t="s">
        <v>224</v>
      </c>
      <c r="C27" s="162" t="s">
        <v>395</v>
      </c>
      <c r="D27" s="164">
        <v>1326.4547945205479</v>
      </c>
      <c r="E27" s="164">
        <v>1350.7013698630137</v>
      </c>
      <c r="F27" s="164">
        <v>-24.246575342465803</v>
      </c>
      <c r="G27" s="165">
        <v>-1.7951099986612817E-2</v>
      </c>
      <c r="H27" s="162" t="s">
        <v>259</v>
      </c>
      <c r="I27" s="493"/>
      <c r="J27" s="283" t="str">
        <f t="shared" si="0"/>
        <v>f</v>
      </c>
    </row>
    <row r="28" spans="2:10" ht="18" customHeight="1">
      <c r="B28" s="248" t="s">
        <v>279</v>
      </c>
      <c r="C28" s="252" t="s">
        <v>395</v>
      </c>
      <c r="D28" s="249">
        <v>22385.254794520548</v>
      </c>
      <c r="E28" s="249">
        <v>21945.389041095888</v>
      </c>
      <c r="F28" s="249">
        <v>439.86575342465767</v>
      </c>
      <c r="G28" s="250">
        <v>2.0043652568698889E-2</v>
      </c>
      <c r="H28" s="250" t="s">
        <v>39</v>
      </c>
      <c r="I28" s="494"/>
      <c r="J28" s="283" t="str">
        <f t="shared" si="0"/>
        <v>g</v>
      </c>
    </row>
    <row r="29" spans="2:10" ht="19.5" customHeight="1">
      <c r="B29" s="167" t="s">
        <v>177</v>
      </c>
      <c r="C29" s="352" t="s">
        <v>395</v>
      </c>
      <c r="D29" s="192">
        <v>61649.385947533185</v>
      </c>
      <c r="E29" s="192">
        <v>56415.333526151837</v>
      </c>
      <c r="F29" s="192">
        <v>5234.0524213813478</v>
      </c>
      <c r="G29" s="169">
        <v>9.2777124484340057E-2</v>
      </c>
      <c r="H29" s="169" t="s">
        <v>39</v>
      </c>
      <c r="I29" s="170"/>
      <c r="J29" s="452" t="str">
        <f t="shared" si="0"/>
        <v>g</v>
      </c>
    </row>
  </sheetData>
  <mergeCells count="9">
    <mergeCell ref="I10:I28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showGridLines="0" zoomScale="115" zoomScaleNormal="115" workbookViewId="0">
      <selection activeCell="N17" sqref="N17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5" width="10.5703125" style="324" customWidth="1"/>
    <col min="6" max="6" width="11" style="324" customWidth="1"/>
    <col min="7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4" t="s">
        <v>389</v>
      </c>
      <c r="D2" s="464"/>
      <c r="E2" s="464"/>
      <c r="F2" s="464"/>
      <c r="G2" s="464"/>
      <c r="H2" s="464"/>
      <c r="I2" s="464"/>
      <c r="J2" s="464"/>
      <c r="K2" s="464"/>
    </row>
    <row r="3" spans="2:11" s="348" customFormat="1" ht="14.25" customHeight="1">
      <c r="C3" s="464"/>
      <c r="D3" s="464"/>
      <c r="E3" s="464"/>
      <c r="F3" s="464"/>
      <c r="G3" s="464"/>
      <c r="H3" s="464"/>
      <c r="I3" s="464"/>
      <c r="J3" s="464"/>
      <c r="K3" s="464"/>
    </row>
    <row r="4" spans="2:11" s="348" customFormat="1" ht="14.25">
      <c r="C4" s="348" t="s">
        <v>39</v>
      </c>
    </row>
    <row r="5" spans="2:11" ht="8.25" customHeight="1"/>
    <row r="7" spans="2:11" ht="15.75">
      <c r="B7" s="7" t="s">
        <v>285</v>
      </c>
      <c r="C7" s="28"/>
      <c r="D7" s="7"/>
      <c r="E7" s="7"/>
      <c r="F7" s="8"/>
      <c r="G7" s="8"/>
      <c r="H7" s="8"/>
      <c r="I7" s="12"/>
      <c r="J7" s="42"/>
    </row>
    <row r="8" spans="2:11" ht="12.75" customHeight="1">
      <c r="B8" s="465"/>
      <c r="C8" s="467" t="s">
        <v>67</v>
      </c>
      <c r="D8" s="467">
        <v>2019</v>
      </c>
      <c r="E8" s="467">
        <v>2018</v>
      </c>
      <c r="F8" s="465" t="s">
        <v>384</v>
      </c>
      <c r="G8" s="465"/>
      <c r="H8" s="465" t="s">
        <v>38</v>
      </c>
      <c r="I8" s="467" t="s">
        <v>46</v>
      </c>
      <c r="J8" s="43"/>
    </row>
    <row r="9" spans="2:11" ht="25.5">
      <c r="B9" s="466"/>
      <c r="C9" s="467"/>
      <c r="D9" s="467"/>
      <c r="E9" s="467"/>
      <c r="F9" s="427" t="s">
        <v>34</v>
      </c>
      <c r="G9" s="427" t="s">
        <v>35</v>
      </c>
      <c r="H9" s="465"/>
      <c r="I9" s="467"/>
      <c r="J9" s="43"/>
    </row>
    <row r="10" spans="2:11" ht="15.75">
      <c r="B10" s="171" t="s">
        <v>72</v>
      </c>
      <c r="C10" s="195" t="s">
        <v>395</v>
      </c>
      <c r="D10" s="158">
        <v>65958084</v>
      </c>
      <c r="E10" s="158">
        <v>66003759</v>
      </c>
      <c r="F10" s="158">
        <v>-45675</v>
      </c>
      <c r="G10" s="159">
        <v>-6.9200604165586821E-4</v>
      </c>
      <c r="H10" s="195" t="s">
        <v>83</v>
      </c>
      <c r="I10" s="353" t="s">
        <v>50</v>
      </c>
      <c r="J10" s="450" t="str">
        <f t="shared" ref="J10:J21" si="0">IF(G10&lt;-0.5%,"f",IF(G10&lt;0.5%,"=","g"))</f>
        <v>=</v>
      </c>
    </row>
    <row r="11" spans="2:11" ht="19.5">
      <c r="B11" s="180" t="s">
        <v>367</v>
      </c>
      <c r="C11" s="162" t="s">
        <v>395</v>
      </c>
      <c r="D11" s="164">
        <v>32830009</v>
      </c>
      <c r="E11" s="164">
        <v>32001627</v>
      </c>
      <c r="F11" s="164">
        <v>828382</v>
      </c>
      <c r="G11" s="165">
        <v>2.5885621377938151E-2</v>
      </c>
      <c r="H11" s="198" t="s">
        <v>211</v>
      </c>
      <c r="I11" s="172" t="s">
        <v>50</v>
      </c>
      <c r="J11" s="401" t="str">
        <f t="shared" si="0"/>
        <v>g</v>
      </c>
    </row>
    <row r="12" spans="2:11" ht="19.5">
      <c r="B12" s="191" t="s">
        <v>368</v>
      </c>
      <c r="C12" s="195" t="s">
        <v>395</v>
      </c>
      <c r="D12" s="158">
        <v>201436</v>
      </c>
      <c r="E12" s="158">
        <v>302619</v>
      </c>
      <c r="F12" s="158">
        <v>-101183</v>
      </c>
      <c r="G12" s="159">
        <v>-0.3343577237384302</v>
      </c>
      <c r="H12" s="195" t="s">
        <v>39</v>
      </c>
      <c r="I12" s="353" t="s">
        <v>50</v>
      </c>
      <c r="J12" s="401" t="str">
        <f t="shared" si="0"/>
        <v>f</v>
      </c>
    </row>
    <row r="13" spans="2:11" ht="19.5">
      <c r="B13" s="173" t="s">
        <v>295</v>
      </c>
      <c r="C13" s="174" t="s">
        <v>395</v>
      </c>
      <c r="D13" s="175">
        <v>98788093</v>
      </c>
      <c r="E13" s="175">
        <v>98005386</v>
      </c>
      <c r="F13" s="175">
        <v>782707</v>
      </c>
      <c r="G13" s="176">
        <v>7.9863671982272066E-3</v>
      </c>
      <c r="H13" s="177"/>
      <c r="I13" s="178"/>
      <c r="J13" s="312" t="str">
        <f t="shared" si="0"/>
        <v>g</v>
      </c>
    </row>
    <row r="14" spans="2:11" ht="19.5">
      <c r="B14" s="300" t="s">
        <v>286</v>
      </c>
      <c r="C14" s="162" t="s">
        <v>395</v>
      </c>
      <c r="D14" s="164">
        <v>419813</v>
      </c>
      <c r="E14" s="164">
        <v>534953</v>
      </c>
      <c r="F14" s="164">
        <v>-115140</v>
      </c>
      <c r="G14" s="165">
        <v>-0.21523386166635194</v>
      </c>
      <c r="H14" s="198" t="s">
        <v>39</v>
      </c>
      <c r="I14" s="172" t="s">
        <v>32</v>
      </c>
      <c r="J14" s="401" t="str">
        <f t="shared" si="0"/>
        <v>f</v>
      </c>
    </row>
    <row r="15" spans="2:11" ht="19.5" hidden="1">
      <c r="B15" s="191" t="s">
        <v>293</v>
      </c>
      <c r="C15" s="156" t="s">
        <v>355</v>
      </c>
      <c r="D15" s="158" t="s">
        <v>291</v>
      </c>
      <c r="E15" s="158" t="s">
        <v>291</v>
      </c>
      <c r="F15" s="158" t="s">
        <v>291</v>
      </c>
      <c r="G15" s="159" t="s">
        <v>291</v>
      </c>
      <c r="H15" s="195" t="s">
        <v>291</v>
      </c>
      <c r="I15" s="353" t="s">
        <v>291</v>
      </c>
      <c r="J15" s="401" t="str">
        <f t="shared" si="0"/>
        <v>g</v>
      </c>
    </row>
    <row r="16" spans="2:11" ht="19.5">
      <c r="B16" s="173" t="s">
        <v>287</v>
      </c>
      <c r="C16" s="174" t="s">
        <v>395</v>
      </c>
      <c r="D16" s="175">
        <v>419813</v>
      </c>
      <c r="E16" s="175">
        <v>534953</v>
      </c>
      <c r="F16" s="175">
        <v>-115140</v>
      </c>
      <c r="G16" s="176">
        <v>-0.21523386166635194</v>
      </c>
      <c r="H16" s="177"/>
      <c r="I16" s="178"/>
      <c r="J16" s="312" t="str">
        <f t="shared" si="0"/>
        <v>f</v>
      </c>
    </row>
    <row r="17" spans="2:10" ht="19.5">
      <c r="B17" s="166" t="s">
        <v>73</v>
      </c>
      <c r="C17" s="156" t="s">
        <v>395</v>
      </c>
      <c r="D17" s="158">
        <v>177271.40599999999</v>
      </c>
      <c r="E17" s="158">
        <v>175939.99799999999</v>
      </c>
      <c r="F17" s="158">
        <v>1331.4079999999958</v>
      </c>
      <c r="G17" s="159">
        <v>7.5673980626054238E-3</v>
      </c>
      <c r="H17" s="195" t="s">
        <v>41</v>
      </c>
      <c r="I17" s="353" t="s">
        <v>49</v>
      </c>
      <c r="J17" s="401" t="str">
        <f t="shared" si="0"/>
        <v>g</v>
      </c>
    </row>
    <row r="18" spans="2:10" ht="19.5">
      <c r="B18" s="300" t="s">
        <v>262</v>
      </c>
      <c r="C18" s="162" t="s">
        <v>395</v>
      </c>
      <c r="D18" s="164">
        <v>78.233000000000004</v>
      </c>
      <c r="E18" s="164">
        <v>132.96199999999999</v>
      </c>
      <c r="F18" s="164">
        <v>-54.728999999999985</v>
      </c>
      <c r="G18" s="165">
        <v>-0.41161384455709138</v>
      </c>
      <c r="H18" s="198" t="s">
        <v>41</v>
      </c>
      <c r="I18" s="172" t="s">
        <v>49</v>
      </c>
      <c r="J18" s="401" t="str">
        <f t="shared" si="0"/>
        <v>f</v>
      </c>
    </row>
    <row r="19" spans="2:10">
      <c r="B19" s="166" t="s">
        <v>263</v>
      </c>
      <c r="C19" s="156" t="s">
        <v>395</v>
      </c>
      <c r="D19" s="158">
        <v>0.122</v>
      </c>
      <c r="E19" s="158">
        <v>0</v>
      </c>
      <c r="F19" s="158">
        <v>0.122</v>
      </c>
      <c r="G19" s="159" t="s">
        <v>36</v>
      </c>
      <c r="H19" s="195" t="s">
        <v>41</v>
      </c>
      <c r="I19" s="353" t="s">
        <v>49</v>
      </c>
      <c r="J19" s="401"/>
    </row>
    <row r="20" spans="2:10" ht="18">
      <c r="B20" s="300" t="s">
        <v>264</v>
      </c>
      <c r="C20" s="162" t="s">
        <v>395</v>
      </c>
      <c r="D20" s="164">
        <v>0</v>
      </c>
      <c r="E20" s="164">
        <v>0</v>
      </c>
      <c r="F20" s="164">
        <v>0</v>
      </c>
      <c r="G20" s="165" t="s">
        <v>36</v>
      </c>
      <c r="H20" s="198" t="s">
        <v>41</v>
      </c>
      <c r="I20" s="172" t="s">
        <v>265</v>
      </c>
      <c r="J20" s="401"/>
    </row>
    <row r="21" spans="2:10" ht="19.5">
      <c r="B21" s="173" t="s">
        <v>261</v>
      </c>
      <c r="C21" s="174" t="s">
        <v>395</v>
      </c>
      <c r="D21" s="175">
        <v>177349.761</v>
      </c>
      <c r="E21" s="175">
        <v>176072.95999999999</v>
      </c>
      <c r="F21" s="175">
        <v>1276.8010000000068</v>
      </c>
      <c r="G21" s="176">
        <v>7.251545041328411E-3</v>
      </c>
      <c r="H21" s="177"/>
      <c r="I21" s="178"/>
      <c r="J21" s="312" t="str">
        <f t="shared" si="0"/>
        <v>g</v>
      </c>
    </row>
    <row r="22" spans="2:10" ht="15.75">
      <c r="B22" s="51" t="s">
        <v>396</v>
      </c>
      <c r="C22" s="27"/>
      <c r="D22" s="20"/>
      <c r="E22" s="20"/>
      <c r="F22" s="20"/>
      <c r="G22" s="16"/>
      <c r="H22" s="5"/>
      <c r="I22" s="11"/>
      <c r="J22" s="42"/>
    </row>
  </sheetData>
  <mergeCells count="8"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2"/>
  <sheetViews>
    <sheetView showGridLines="0" zoomScale="115" zoomScaleNormal="115" workbookViewId="0">
      <selection activeCell="B36" sqref="B36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4" t="s">
        <v>389</v>
      </c>
      <c r="D2" s="464"/>
      <c r="E2" s="464"/>
      <c r="F2" s="464"/>
      <c r="G2" s="464"/>
      <c r="H2" s="464"/>
      <c r="I2" s="464"/>
      <c r="J2" s="464"/>
      <c r="K2" s="464"/>
    </row>
    <row r="3" spans="2:11" s="348" customFormat="1" ht="14.25" customHeight="1">
      <c r="C3" s="464"/>
      <c r="D3" s="464"/>
      <c r="E3" s="464"/>
      <c r="F3" s="464"/>
      <c r="G3" s="464"/>
      <c r="H3" s="464"/>
      <c r="I3" s="464"/>
      <c r="J3" s="464"/>
      <c r="K3" s="464"/>
    </row>
    <row r="4" spans="2:11" s="348" customFormat="1" ht="14.25">
      <c r="C4" s="348" t="s">
        <v>39</v>
      </c>
    </row>
    <row r="5" spans="2:11" ht="8.25" customHeight="1"/>
    <row r="7" spans="2:11">
      <c r="B7" s="7" t="s">
        <v>79</v>
      </c>
      <c r="C7" s="28"/>
      <c r="D7" s="7"/>
      <c r="E7" s="7"/>
      <c r="F7" s="8"/>
    </row>
    <row r="8" spans="2:11" ht="19.5" customHeight="1">
      <c r="B8" s="465"/>
      <c r="C8" s="465" t="s">
        <v>67</v>
      </c>
      <c r="D8" s="467" t="s">
        <v>383</v>
      </c>
      <c r="E8" s="465" t="s">
        <v>38</v>
      </c>
      <c r="F8" s="465" t="s">
        <v>46</v>
      </c>
    </row>
    <row r="9" spans="2:11" ht="27.75" customHeight="1">
      <c r="B9" s="466"/>
      <c r="C9" s="466"/>
      <c r="D9" s="468"/>
      <c r="E9" s="466"/>
      <c r="F9" s="466"/>
    </row>
    <row r="10" spans="2:11">
      <c r="B10" s="171" t="s">
        <v>134</v>
      </c>
      <c r="C10" s="195" t="s">
        <v>390</v>
      </c>
      <c r="D10" s="404">
        <v>0.02</v>
      </c>
      <c r="E10" s="179" t="s">
        <v>39</v>
      </c>
      <c r="F10" s="421" t="s">
        <v>77</v>
      </c>
    </row>
    <row r="11" spans="2:11">
      <c r="B11" s="180" t="s">
        <v>135</v>
      </c>
      <c r="C11" s="162" t="s">
        <v>390</v>
      </c>
      <c r="D11" s="405">
        <v>1.975E-2</v>
      </c>
      <c r="E11" s="181" t="s">
        <v>60</v>
      </c>
      <c r="F11" s="182" t="s">
        <v>47</v>
      </c>
    </row>
    <row r="12" spans="2:11" ht="14.25">
      <c r="B12" s="298"/>
      <c r="C12" s="30"/>
      <c r="D12" s="6"/>
      <c r="E12" s="15"/>
      <c r="F12" s="15"/>
    </row>
  </sheetData>
  <mergeCells count="6">
    <mergeCell ref="C2:K3"/>
    <mergeCell ref="B8:B9"/>
    <mergeCell ref="C8:C9"/>
    <mergeCell ref="D8:D9"/>
    <mergeCell ref="E8:E9"/>
    <mergeCell ref="F8:F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K8"/>
  <sheetViews>
    <sheetView showGridLines="0" zoomScaleNormal="100" workbookViewId="0">
      <selection activeCell="B8" sqref="B8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3:11" s="348" customFormat="1" ht="14.25"/>
    <row r="2" spans="3:11" s="348" customFormat="1" ht="14.25" customHeight="1">
      <c r="C2" s="464" t="s">
        <v>389</v>
      </c>
      <c r="D2" s="464"/>
      <c r="E2" s="464"/>
      <c r="F2" s="464"/>
      <c r="G2" s="464"/>
      <c r="H2" s="464"/>
      <c r="I2" s="464"/>
      <c r="J2" s="464"/>
      <c r="K2" s="464"/>
    </row>
    <row r="3" spans="3:11" s="348" customFormat="1" ht="14.25" customHeight="1">
      <c r="C3" s="464"/>
      <c r="D3" s="464"/>
      <c r="E3" s="464"/>
      <c r="F3" s="464"/>
      <c r="G3" s="464"/>
      <c r="H3" s="464"/>
      <c r="I3" s="464"/>
      <c r="J3" s="464"/>
      <c r="K3" s="464"/>
    </row>
    <row r="4" spans="3:11" s="348" customFormat="1" ht="14.25">
      <c r="C4" s="348" t="s">
        <v>39</v>
      </c>
    </row>
    <row r="5" spans="3:11" ht="8.25" customHeight="1"/>
    <row r="8" spans="3:11" ht="12.75" customHeight="1"/>
  </sheetData>
  <mergeCells count="1">
    <mergeCell ref="C2:K3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6"/>
  <sheetViews>
    <sheetView showGridLines="0" topLeftCell="A2" zoomScaleNormal="100" workbookViewId="0">
      <selection activeCell="I21" sqref="I21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4" width="12.7109375" style="324" bestFit="1" customWidth="1"/>
    <col min="5" max="6" width="10.5703125" style="324" customWidth="1"/>
    <col min="7" max="7" width="3.42578125" style="439" customWidth="1"/>
    <col min="8" max="8" width="13.5703125" style="324" customWidth="1"/>
    <col min="9" max="9" width="44.28515625" style="324" customWidth="1"/>
    <col min="10" max="11" width="11.85546875" style="324" customWidth="1"/>
    <col min="12" max="12" width="11" style="324" customWidth="1"/>
    <col min="13" max="13" width="11.28515625" style="324" customWidth="1"/>
    <col min="14" max="14" width="3.42578125" style="324" customWidth="1"/>
    <col min="15" max="15" width="25" style="324" customWidth="1"/>
    <col min="16" max="16384" width="11.42578125" style="324"/>
  </cols>
  <sheetData>
    <row r="1" spans="2:11" s="348" customFormat="1" ht="14.25">
      <c r="G1" s="438"/>
    </row>
    <row r="2" spans="2:11" s="348" customFormat="1" ht="14.25" customHeight="1">
      <c r="C2" s="464" t="s">
        <v>389</v>
      </c>
      <c r="D2" s="464"/>
      <c r="E2" s="464"/>
      <c r="F2" s="464"/>
      <c r="G2" s="464"/>
      <c r="H2" s="464"/>
      <c r="I2" s="464"/>
      <c r="J2" s="464"/>
      <c r="K2" s="464"/>
    </row>
    <row r="3" spans="2:11" s="348" customFormat="1" ht="14.25" customHeight="1">
      <c r="C3" s="464"/>
      <c r="D3" s="464"/>
      <c r="E3" s="464"/>
      <c r="F3" s="464"/>
      <c r="G3" s="464"/>
      <c r="H3" s="464"/>
      <c r="I3" s="464"/>
      <c r="J3" s="464"/>
      <c r="K3" s="464"/>
    </row>
    <row r="4" spans="2:11" s="348" customFormat="1" ht="14.25">
      <c r="C4" s="348" t="s">
        <v>39</v>
      </c>
      <c r="G4" s="438"/>
    </row>
    <row r="5" spans="2:11" ht="8.25" customHeight="1"/>
    <row r="7" spans="2:11">
      <c r="B7" s="7" t="s">
        <v>76</v>
      </c>
      <c r="C7" s="28"/>
      <c r="D7" s="7"/>
      <c r="E7" s="7"/>
      <c r="F7" s="8"/>
      <c r="G7" s="8"/>
    </row>
    <row r="8" spans="2:11" ht="30.75" customHeight="1">
      <c r="B8" s="194"/>
      <c r="C8" s="416" t="s">
        <v>67</v>
      </c>
      <c r="D8" s="416">
        <v>2019</v>
      </c>
      <c r="E8" s="416" t="s">
        <v>384</v>
      </c>
      <c r="F8" s="415" t="s">
        <v>38</v>
      </c>
      <c r="G8" s="43"/>
    </row>
    <row r="9" spans="2:11" ht="15.75">
      <c r="B9" s="31" t="s">
        <v>142</v>
      </c>
      <c r="C9" s="440"/>
      <c r="D9" s="21"/>
      <c r="E9" s="21"/>
      <c r="F9" s="329"/>
      <c r="G9" s="43"/>
    </row>
    <row r="10" spans="2:11">
      <c r="B10" s="171" t="s">
        <v>26</v>
      </c>
      <c r="C10" s="195" t="s">
        <v>390</v>
      </c>
      <c r="D10" s="159" t="s">
        <v>36</v>
      </c>
      <c r="E10" s="404">
        <v>0.02</v>
      </c>
      <c r="F10" s="197" t="s">
        <v>39</v>
      </c>
      <c r="G10" s="283"/>
    </row>
    <row r="11" spans="2:11" ht="18">
      <c r="B11" s="180" t="s">
        <v>24</v>
      </c>
      <c r="C11" s="162" t="s">
        <v>391</v>
      </c>
      <c r="D11" s="164">
        <v>3478.1</v>
      </c>
      <c r="E11" s="201">
        <v>2.5655392055675241E-2</v>
      </c>
      <c r="F11" s="199" t="s">
        <v>39</v>
      </c>
      <c r="G11" s="283" t="str">
        <f>IF(E11&lt;-0.5%,"f",IF(E11&lt;0.5%,"=","g"))</f>
        <v>g</v>
      </c>
    </row>
    <row r="12" spans="2:11" ht="18">
      <c r="B12" s="166" t="s">
        <v>25</v>
      </c>
      <c r="C12" s="195" t="s">
        <v>391</v>
      </c>
      <c r="D12" s="200">
        <v>405.8</v>
      </c>
      <c r="E12" s="196">
        <v>-0.10101905183872395</v>
      </c>
      <c r="F12" s="197" t="s">
        <v>39</v>
      </c>
      <c r="G12" s="283" t="str">
        <f>IF(E12&lt;-0.5%,"f",IF(E12&lt;0.5%,"=","g"))</f>
        <v>f</v>
      </c>
    </row>
    <row r="13" spans="2:11" ht="18">
      <c r="B13" s="180" t="s">
        <v>61</v>
      </c>
      <c r="C13" s="198" t="s">
        <v>391</v>
      </c>
      <c r="D13" s="201">
        <v>0.10448260768814852</v>
      </c>
      <c r="E13" s="165">
        <v>-0.1106016392518594</v>
      </c>
      <c r="F13" s="199" t="s">
        <v>39</v>
      </c>
      <c r="G13" s="283" t="str">
        <f>IF(E13&lt;-0.5%,"f",IF(E13&lt;0.5%,"=","g"))</f>
        <v>f</v>
      </c>
    </row>
    <row r="14" spans="2:11">
      <c r="B14" s="31" t="s">
        <v>82</v>
      </c>
      <c r="C14" s="440"/>
      <c r="D14" s="25"/>
      <c r="E14" s="26"/>
      <c r="F14" s="23"/>
      <c r="G14" s="283"/>
    </row>
    <row r="15" spans="2:11" ht="18">
      <c r="B15" s="171" t="s">
        <v>27</v>
      </c>
      <c r="C15" s="195" t="s">
        <v>392</v>
      </c>
      <c r="D15" s="202">
        <v>105.80500000000001</v>
      </c>
      <c r="E15" s="159">
        <v>9.0793777955806565E-3</v>
      </c>
      <c r="F15" s="197" t="s">
        <v>39</v>
      </c>
      <c r="G15" s="283" t="str">
        <f>IF(E15&lt;-0.5%,"f",IF(E15&lt;0.5%,"=","g"))</f>
        <v>g</v>
      </c>
    </row>
    <row r="16" spans="2:11" ht="18">
      <c r="B16" s="180" t="s">
        <v>140</v>
      </c>
      <c r="C16" s="198" t="s">
        <v>395</v>
      </c>
      <c r="D16" s="164">
        <v>58237.682000000001</v>
      </c>
      <c r="E16" s="165">
        <v>2.4506686289283763E-2</v>
      </c>
      <c r="F16" s="203" t="s">
        <v>39</v>
      </c>
      <c r="G16" s="283" t="str">
        <f>IF(E16&lt;-0.5%,"f",IF(E16&lt;0.5%,"=","g"))</f>
        <v>g</v>
      </c>
    </row>
    <row r="17" spans="2:7" ht="18">
      <c r="B17" s="171" t="s">
        <v>141</v>
      </c>
      <c r="C17" s="195" t="s">
        <v>394</v>
      </c>
      <c r="D17" s="158">
        <v>12074.895</v>
      </c>
      <c r="E17" s="159">
        <v>6.7127640357448115E-2</v>
      </c>
      <c r="F17" s="197" t="s">
        <v>39</v>
      </c>
      <c r="G17" s="283" t="str">
        <f>IF(E17&lt;-0.5%,"f",IF(E17&lt;0.5%,"=","g"))</f>
        <v>g</v>
      </c>
    </row>
    <row r="18" spans="2:7">
      <c r="B18" s="31" t="s">
        <v>191</v>
      </c>
      <c r="C18" s="440"/>
      <c r="D18" s="22"/>
      <c r="E18" s="9"/>
      <c r="F18" s="22"/>
      <c r="G18" s="283"/>
    </row>
    <row r="19" spans="2:7" ht="18">
      <c r="B19" s="171" t="s">
        <v>187</v>
      </c>
      <c r="C19" s="195" t="s">
        <v>392</v>
      </c>
      <c r="D19" s="188">
        <v>59.28</v>
      </c>
      <c r="E19" s="196">
        <v>0.19467956469165659</v>
      </c>
      <c r="F19" s="197" t="s">
        <v>40</v>
      </c>
      <c r="G19" s="283" t="str">
        <f>IF(E19&lt;-0.5%,"f",IF(E19&lt;0.5%,"=","g"))</f>
        <v>g</v>
      </c>
    </row>
    <row r="20" spans="2:7" ht="18">
      <c r="B20" s="180" t="s">
        <v>69</v>
      </c>
      <c r="C20" s="198" t="s">
        <v>392</v>
      </c>
      <c r="D20" s="204">
        <v>116.86199999999999</v>
      </c>
      <c r="E20" s="201">
        <v>2.3865846606739183E-2</v>
      </c>
      <c r="F20" s="203" t="s">
        <v>39</v>
      </c>
      <c r="G20" s="283" t="str">
        <f t="shared" ref="G20:G35" si="0">IF(E20&lt;-0.5%,"f",IF(E20&lt;0.5%,"=","g"))</f>
        <v>g</v>
      </c>
    </row>
    <row r="21" spans="2:7" ht="18">
      <c r="B21" s="171" t="s">
        <v>192</v>
      </c>
      <c r="C21" s="195" t="s">
        <v>393</v>
      </c>
      <c r="D21" s="188">
        <v>1.2154</v>
      </c>
      <c r="E21" s="196">
        <v>-2.3147403954348111E-2</v>
      </c>
      <c r="F21" s="197" t="s">
        <v>60</v>
      </c>
      <c r="G21" s="283" t="str">
        <f t="shared" si="0"/>
        <v>f</v>
      </c>
    </row>
    <row r="22" spans="2:7" ht="18">
      <c r="B22" s="180" t="s">
        <v>170</v>
      </c>
      <c r="C22" s="198" t="s">
        <v>394</v>
      </c>
      <c r="D22" s="164">
        <v>4472.8249086000005</v>
      </c>
      <c r="E22" s="165">
        <v>2.7756645754606346E-2</v>
      </c>
      <c r="F22" s="203" t="s">
        <v>39</v>
      </c>
      <c r="G22" s="283" t="str">
        <f t="shared" si="0"/>
        <v>g</v>
      </c>
    </row>
    <row r="23" spans="2:7" ht="18">
      <c r="B23" s="166" t="s">
        <v>369</v>
      </c>
      <c r="C23" s="195" t="s">
        <v>394</v>
      </c>
      <c r="D23" s="157">
        <v>13.612588255191726</v>
      </c>
      <c r="E23" s="159">
        <v>2.7680791435354291E-2</v>
      </c>
      <c r="F23" s="197" t="s">
        <v>39</v>
      </c>
      <c r="G23" s="283" t="str">
        <f t="shared" si="0"/>
        <v>g</v>
      </c>
    </row>
    <row r="24" spans="2:7" ht="18">
      <c r="B24" s="161" t="s">
        <v>96</v>
      </c>
      <c r="C24" s="198" t="s">
        <v>395</v>
      </c>
      <c r="D24" s="164">
        <v>298842</v>
      </c>
      <c r="E24" s="201">
        <v>-1.7878152503269962E-2</v>
      </c>
      <c r="F24" s="199" t="s">
        <v>39</v>
      </c>
      <c r="G24" s="283" t="str">
        <f t="shared" si="0"/>
        <v>f</v>
      </c>
    </row>
    <row r="25" spans="2:7">
      <c r="B25" s="31" t="s">
        <v>65</v>
      </c>
      <c r="C25" s="440"/>
      <c r="D25" s="24"/>
      <c r="E25" s="9"/>
      <c r="F25" s="22"/>
      <c r="G25" s="283"/>
    </row>
    <row r="26" spans="2:7" ht="18">
      <c r="B26" s="155" t="s">
        <v>230</v>
      </c>
      <c r="C26" s="195" t="s">
        <v>395</v>
      </c>
      <c r="D26" s="158">
        <v>404124.00039337145</v>
      </c>
      <c r="E26" s="159">
        <v>1.3088489512172119E-2</v>
      </c>
      <c r="F26" s="197" t="s">
        <v>39</v>
      </c>
      <c r="G26" s="283" t="str">
        <f t="shared" si="0"/>
        <v>g</v>
      </c>
    </row>
    <row r="27" spans="2:7" ht="18">
      <c r="B27" s="180" t="s">
        <v>370</v>
      </c>
      <c r="C27" s="198" t="s">
        <v>395</v>
      </c>
      <c r="D27" s="164">
        <v>151340.89863013697</v>
      </c>
      <c r="E27" s="201">
        <v>2.4325345713384072E-2</v>
      </c>
      <c r="F27" s="203" t="s">
        <v>39</v>
      </c>
      <c r="G27" s="283" t="str">
        <f t="shared" si="0"/>
        <v>g</v>
      </c>
    </row>
    <row r="28" spans="2:7" ht="18">
      <c r="B28" s="155" t="s">
        <v>21</v>
      </c>
      <c r="C28" s="195" t="s">
        <v>395</v>
      </c>
      <c r="D28" s="157">
        <v>1104.2039132116101</v>
      </c>
      <c r="E28" s="159">
        <v>3.0969805608308976E-2</v>
      </c>
      <c r="F28" s="197" t="s">
        <v>39</v>
      </c>
      <c r="G28" s="283" t="str">
        <f t="shared" si="0"/>
        <v>g</v>
      </c>
    </row>
    <row r="29" spans="2:7" ht="18">
      <c r="B29" s="180" t="s">
        <v>266</v>
      </c>
      <c r="C29" s="198" t="s">
        <v>395</v>
      </c>
      <c r="D29" s="163">
        <v>55.723314999999999</v>
      </c>
      <c r="E29" s="165">
        <v>4.5947669726119411E-2</v>
      </c>
      <c r="F29" s="199" t="s">
        <v>39</v>
      </c>
      <c r="G29" s="283" t="str">
        <f t="shared" si="0"/>
        <v>g</v>
      </c>
    </row>
    <row r="30" spans="2:7" ht="18">
      <c r="B30" s="155" t="s">
        <v>292</v>
      </c>
      <c r="C30" s="195" t="s">
        <v>395</v>
      </c>
      <c r="D30" s="157">
        <v>12.100467439999999</v>
      </c>
      <c r="E30" s="196">
        <v>3.1911166714514883E-2</v>
      </c>
      <c r="F30" s="197" t="s">
        <v>39</v>
      </c>
      <c r="G30" s="283" t="str">
        <f t="shared" si="0"/>
        <v>g</v>
      </c>
    </row>
    <row r="31" spans="2:7">
      <c r="B31" s="31" t="s">
        <v>66</v>
      </c>
      <c r="C31" s="440"/>
      <c r="D31" s="4"/>
      <c r="E31" s="5"/>
      <c r="F31" s="5"/>
      <c r="G31" s="283"/>
    </row>
    <row r="32" spans="2:7" ht="18">
      <c r="B32" s="155" t="s">
        <v>231</v>
      </c>
      <c r="C32" s="195" t="s">
        <v>395</v>
      </c>
      <c r="D32" s="158">
        <v>39264.131153012633</v>
      </c>
      <c r="E32" s="159">
        <v>0.1390830980315374</v>
      </c>
      <c r="F32" s="197" t="s">
        <v>39</v>
      </c>
      <c r="G32" s="283" t="str">
        <f t="shared" si="0"/>
        <v>g</v>
      </c>
    </row>
    <row r="33" spans="2:7" ht="18">
      <c r="B33" s="180" t="s">
        <v>232</v>
      </c>
      <c r="C33" s="198" t="s">
        <v>395</v>
      </c>
      <c r="D33" s="164">
        <v>22385.254794520548</v>
      </c>
      <c r="E33" s="165">
        <v>2.0043652568698889E-2</v>
      </c>
      <c r="F33" s="203" t="s">
        <v>39</v>
      </c>
      <c r="G33" s="283" t="str">
        <f t="shared" si="0"/>
        <v>g</v>
      </c>
    </row>
    <row r="34" spans="2:7" ht="18">
      <c r="B34" s="155" t="s">
        <v>294</v>
      </c>
      <c r="C34" s="195" t="s">
        <v>395</v>
      </c>
      <c r="D34" s="157">
        <v>0.41981299999999999</v>
      </c>
      <c r="E34" s="159">
        <v>-0.21523386166635194</v>
      </c>
      <c r="F34" s="197" t="s">
        <v>39</v>
      </c>
      <c r="G34" s="283" t="str">
        <f t="shared" si="0"/>
        <v>f</v>
      </c>
    </row>
    <row r="35" spans="2:7" ht="18">
      <c r="B35" s="180" t="s">
        <v>296</v>
      </c>
      <c r="C35" s="198" t="s">
        <v>395</v>
      </c>
      <c r="D35" s="163">
        <v>98.788093000000003</v>
      </c>
      <c r="E35" s="165">
        <v>7.9863671982272066E-3</v>
      </c>
      <c r="F35" s="203" t="s">
        <v>39</v>
      </c>
      <c r="G35" s="283" t="str">
        <f t="shared" si="0"/>
        <v>g</v>
      </c>
    </row>
    <row r="36" spans="2:7">
      <c r="B36" s="369" t="s">
        <v>371</v>
      </c>
      <c r="G36" s="26"/>
    </row>
  </sheetData>
  <mergeCells count="1">
    <mergeCell ref="C2:K3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6"/>
  <sheetViews>
    <sheetView showGridLines="0" zoomScaleNormal="100" workbookViewId="0">
      <selection activeCell="D2" sqref="D2:L3"/>
    </sheetView>
  </sheetViews>
  <sheetFormatPr baseColWidth="10" defaultColWidth="11.42578125" defaultRowHeight="12.75"/>
  <cols>
    <col min="1" max="1" width="0.5703125" style="4" customWidth="1"/>
    <col min="2" max="2" width="25.5703125" style="4" customWidth="1"/>
    <col min="3" max="3" width="41.7109375" style="4" customWidth="1"/>
    <col min="4" max="4" width="15.7109375" style="27" customWidth="1"/>
    <col min="5" max="5" width="21.42578125" style="11" customWidth="1"/>
    <col min="6" max="6" width="14.42578125" style="4" customWidth="1"/>
    <col min="7" max="7" width="11.42578125" style="5" customWidth="1"/>
    <col min="8" max="8" width="36" style="11" customWidth="1"/>
    <col min="9" max="9" width="1.85546875" style="41" customWidth="1"/>
    <col min="10" max="10" width="22.140625" style="6" customWidth="1"/>
    <col min="11" max="26" width="11.42578125" style="6"/>
    <col min="27" max="16384" width="11.42578125" style="4"/>
  </cols>
  <sheetData>
    <row r="1" spans="2:26" s="348" customFormat="1" ht="14.25"/>
    <row r="2" spans="2:26" s="348" customFormat="1" ht="14.25" customHeight="1">
      <c r="D2" s="464" t="s">
        <v>389</v>
      </c>
      <c r="E2" s="464"/>
      <c r="F2" s="464"/>
      <c r="G2" s="464"/>
      <c r="H2" s="464"/>
      <c r="I2" s="464"/>
      <c r="J2" s="464"/>
      <c r="K2" s="464"/>
      <c r="L2" s="464"/>
    </row>
    <row r="3" spans="2:26" s="348" customFormat="1" ht="14.25" customHeight="1">
      <c r="D3" s="464"/>
      <c r="E3" s="464"/>
      <c r="F3" s="464"/>
      <c r="G3" s="464"/>
      <c r="H3" s="464"/>
      <c r="I3" s="464"/>
      <c r="J3" s="464"/>
      <c r="K3" s="464"/>
      <c r="L3" s="464"/>
    </row>
    <row r="4" spans="2:26" s="348" customFormat="1" ht="14.25">
      <c r="D4" s="348" t="s">
        <v>39</v>
      </c>
    </row>
    <row r="5" spans="2:26">
      <c r="J5" s="18"/>
      <c r="K5" s="18"/>
    </row>
    <row r="6" spans="2:26">
      <c r="B6" s="274" t="s">
        <v>99</v>
      </c>
      <c r="C6" s="274" t="s">
        <v>100</v>
      </c>
      <c r="D6" s="275" t="s">
        <v>101</v>
      </c>
      <c r="E6" s="276" t="s">
        <v>102</v>
      </c>
      <c r="F6" s="276" t="s">
        <v>103</v>
      </c>
      <c r="G6" s="274" t="s">
        <v>105</v>
      </c>
      <c r="H6" s="284" t="s">
        <v>104</v>
      </c>
      <c r="I6" s="21"/>
      <c r="J6" s="3"/>
      <c r="K6" s="18"/>
    </row>
    <row r="7" spans="2:26" s="37" customFormat="1" ht="22.5">
      <c r="B7" s="253" t="s">
        <v>26</v>
      </c>
      <c r="C7" s="253" t="s">
        <v>184</v>
      </c>
      <c r="D7" s="254" t="s">
        <v>152</v>
      </c>
      <c r="E7" s="255" t="s">
        <v>182</v>
      </c>
      <c r="F7" s="256" t="s">
        <v>106</v>
      </c>
      <c r="G7" s="257" t="s">
        <v>133</v>
      </c>
      <c r="H7" s="285" t="s">
        <v>181</v>
      </c>
      <c r="I7" s="46"/>
      <c r="J7" s="291"/>
      <c r="K7" s="292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</row>
    <row r="8" spans="2:26" s="37" customFormat="1" ht="33.75">
      <c r="B8" s="258" t="s">
        <v>80</v>
      </c>
      <c r="C8" s="258" t="s">
        <v>108</v>
      </c>
      <c r="D8" s="412" t="s">
        <v>107</v>
      </c>
      <c r="E8" s="260" t="s">
        <v>77</v>
      </c>
      <c r="F8" s="261" t="s">
        <v>51</v>
      </c>
      <c r="G8" s="262" t="s">
        <v>39</v>
      </c>
      <c r="H8" s="286" t="s">
        <v>181</v>
      </c>
      <c r="I8" s="47"/>
      <c r="J8" s="293"/>
      <c r="K8" s="292"/>
      <c r="L8" s="38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spans="2:26" s="40" customFormat="1" ht="22.5">
      <c r="B9" s="253" t="s">
        <v>110</v>
      </c>
      <c r="C9" s="253" t="s">
        <v>111</v>
      </c>
      <c r="D9" s="411" t="s">
        <v>109</v>
      </c>
      <c r="E9" s="255" t="s">
        <v>81</v>
      </c>
      <c r="F9" s="263" t="s">
        <v>106</v>
      </c>
      <c r="G9" s="264" t="s">
        <v>39</v>
      </c>
      <c r="H9" s="285" t="s">
        <v>181</v>
      </c>
      <c r="I9" s="46"/>
      <c r="J9" s="294"/>
      <c r="K9" s="295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2:26" s="40" customFormat="1" ht="22.5">
      <c r="B10" s="385" t="s">
        <v>16</v>
      </c>
      <c r="C10" s="385" t="s">
        <v>113</v>
      </c>
      <c r="D10" s="386" t="s">
        <v>109</v>
      </c>
      <c r="E10" s="388" t="s">
        <v>81</v>
      </c>
      <c r="F10" s="387" t="s">
        <v>106</v>
      </c>
      <c r="G10" s="388" t="s">
        <v>39</v>
      </c>
      <c r="H10" s="392" t="s">
        <v>181</v>
      </c>
      <c r="I10" s="47"/>
      <c r="J10" s="296"/>
      <c r="K10" s="295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2:26" s="40" customFormat="1" ht="11.25">
      <c r="B11" s="390" t="s">
        <v>17</v>
      </c>
      <c r="C11" s="381" t="s">
        <v>112</v>
      </c>
      <c r="D11" s="382" t="s">
        <v>109</v>
      </c>
      <c r="E11" s="383" t="s">
        <v>81</v>
      </c>
      <c r="F11" s="389" t="s">
        <v>106</v>
      </c>
      <c r="G11" s="384" t="s">
        <v>39</v>
      </c>
      <c r="H11" s="391" t="s">
        <v>181</v>
      </c>
      <c r="I11" s="46"/>
      <c r="J11" s="296"/>
      <c r="K11" s="295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2:26" s="40" customFormat="1" ht="22.5">
      <c r="B12" s="385" t="s">
        <v>61</v>
      </c>
      <c r="C12" s="385" t="s">
        <v>185</v>
      </c>
      <c r="D12" s="386" t="s">
        <v>36</v>
      </c>
      <c r="E12" s="388" t="s">
        <v>81</v>
      </c>
      <c r="F12" s="388" t="s">
        <v>106</v>
      </c>
      <c r="G12" s="388" t="s">
        <v>39</v>
      </c>
      <c r="H12" s="392" t="s">
        <v>181</v>
      </c>
      <c r="I12" s="47"/>
      <c r="J12" s="296"/>
      <c r="K12" s="295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2:26" s="37" customFormat="1" ht="22.5">
      <c r="B13" s="253" t="s">
        <v>27</v>
      </c>
      <c r="C13" s="253" t="s">
        <v>128</v>
      </c>
      <c r="D13" s="254" t="s">
        <v>36</v>
      </c>
      <c r="E13" s="255" t="s">
        <v>47</v>
      </c>
      <c r="F13" s="263" t="s">
        <v>114</v>
      </c>
      <c r="G13" s="264" t="s">
        <v>133</v>
      </c>
      <c r="H13" s="285" t="s">
        <v>181</v>
      </c>
      <c r="I13" s="46"/>
      <c r="J13" s="294"/>
      <c r="K13" s="292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2:26" s="37" customFormat="1" ht="22.5">
      <c r="B14" s="265" t="s">
        <v>188</v>
      </c>
      <c r="C14" s="265" t="s">
        <v>115</v>
      </c>
      <c r="D14" s="266" t="s">
        <v>189</v>
      </c>
      <c r="E14" s="267" t="s">
        <v>190</v>
      </c>
      <c r="F14" s="267" t="s">
        <v>114</v>
      </c>
      <c r="G14" s="262" t="s">
        <v>39</v>
      </c>
      <c r="H14" s="286" t="s">
        <v>181</v>
      </c>
      <c r="I14" s="47"/>
      <c r="J14" s="296"/>
      <c r="K14" s="292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2:26" s="40" customFormat="1" ht="33.75">
      <c r="B15" s="253" t="s">
        <v>117</v>
      </c>
      <c r="C15" s="253" t="s">
        <v>117</v>
      </c>
      <c r="D15" s="254" t="s">
        <v>116</v>
      </c>
      <c r="E15" s="255" t="s">
        <v>48</v>
      </c>
      <c r="F15" s="270" t="s">
        <v>114</v>
      </c>
      <c r="G15" s="257" t="s">
        <v>39</v>
      </c>
      <c r="H15" s="285" t="s">
        <v>181</v>
      </c>
      <c r="I15" s="46"/>
      <c r="J15" s="291"/>
      <c r="K15" s="295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2:26" s="40" customFormat="1" ht="33.75">
      <c r="B16" s="265" t="s">
        <v>118</v>
      </c>
      <c r="C16" s="265" t="s">
        <v>118</v>
      </c>
      <c r="D16" s="266" t="s">
        <v>116</v>
      </c>
      <c r="E16" s="267" t="s">
        <v>48</v>
      </c>
      <c r="F16" s="267" t="s">
        <v>114</v>
      </c>
      <c r="G16" s="262" t="s">
        <v>39</v>
      </c>
      <c r="H16" s="286" t="s">
        <v>181</v>
      </c>
      <c r="I16" s="47"/>
      <c r="J16" s="296"/>
      <c r="K16" s="295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2:26" s="37" customFormat="1" ht="33.75">
      <c r="B17" s="253" t="s">
        <v>120</v>
      </c>
      <c r="C17" s="253" t="s">
        <v>179</v>
      </c>
      <c r="D17" s="254" t="s">
        <v>119</v>
      </c>
      <c r="E17" s="255" t="s">
        <v>48</v>
      </c>
      <c r="F17" s="263" t="s">
        <v>114</v>
      </c>
      <c r="G17" s="257" t="s">
        <v>60</v>
      </c>
      <c r="H17" s="285" t="s">
        <v>181</v>
      </c>
      <c r="I17" s="46"/>
      <c r="J17" s="294"/>
      <c r="K17" s="292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spans="2:26" s="37" customFormat="1" ht="33.75">
      <c r="B18" s="265" t="s">
        <v>120</v>
      </c>
      <c r="C18" s="265" t="s">
        <v>180</v>
      </c>
      <c r="D18" s="266" t="s">
        <v>119</v>
      </c>
      <c r="E18" s="267" t="s">
        <v>48</v>
      </c>
      <c r="F18" s="267" t="s">
        <v>114</v>
      </c>
      <c r="G18" s="262" t="s">
        <v>39</v>
      </c>
      <c r="H18" s="286" t="s">
        <v>175</v>
      </c>
      <c r="I18" s="47"/>
      <c r="J18" s="296"/>
      <c r="K18" s="292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spans="2:26" s="37" customFormat="1" ht="11.25">
      <c r="B19" s="268" t="s">
        <v>171</v>
      </c>
      <c r="C19" s="268" t="s">
        <v>172</v>
      </c>
      <c r="D19" s="269" t="s">
        <v>167</v>
      </c>
      <c r="E19" s="255" t="s">
        <v>164</v>
      </c>
      <c r="F19" s="271" t="s">
        <v>114</v>
      </c>
      <c r="G19" s="257" t="s">
        <v>39</v>
      </c>
      <c r="H19" s="287" t="s">
        <v>176</v>
      </c>
      <c r="I19" s="47"/>
      <c r="J19" s="291"/>
      <c r="K19" s="292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spans="2:26" s="37" customFormat="1" ht="11.25">
      <c r="B20" s="265" t="s">
        <v>96</v>
      </c>
      <c r="C20" s="265" t="s">
        <v>158</v>
      </c>
      <c r="D20" s="266" t="s">
        <v>125</v>
      </c>
      <c r="E20" s="267" t="s">
        <v>155</v>
      </c>
      <c r="F20" s="267" t="s">
        <v>114</v>
      </c>
      <c r="G20" s="262" t="s">
        <v>39</v>
      </c>
      <c r="H20" s="286" t="s">
        <v>181</v>
      </c>
      <c r="I20" s="47"/>
      <c r="J20" s="296"/>
      <c r="K20" s="292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spans="2:26" s="37" customFormat="1" ht="11.25">
      <c r="B21" s="253" t="s">
        <v>28</v>
      </c>
      <c r="C21" s="253" t="s">
        <v>129</v>
      </c>
      <c r="D21" s="254" t="s">
        <v>183</v>
      </c>
      <c r="E21" s="255" t="s">
        <v>47</v>
      </c>
      <c r="F21" s="263" t="s">
        <v>114</v>
      </c>
      <c r="G21" s="257" t="s">
        <v>39</v>
      </c>
      <c r="H21" s="285" t="s">
        <v>181</v>
      </c>
      <c r="I21" s="46"/>
      <c r="J21" s="291"/>
      <c r="K21" s="292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spans="2:26" s="37" customFormat="1" ht="11.25">
      <c r="B22" s="258" t="s">
        <v>145</v>
      </c>
      <c r="C22" s="258" t="s">
        <v>146</v>
      </c>
      <c r="D22" s="259" t="s">
        <v>147</v>
      </c>
      <c r="E22" s="267" t="s">
        <v>77</v>
      </c>
      <c r="F22" s="272" t="s">
        <v>114</v>
      </c>
      <c r="G22" s="262" t="s">
        <v>39</v>
      </c>
      <c r="H22" s="286" t="s">
        <v>181</v>
      </c>
      <c r="I22" s="47"/>
      <c r="J22" s="291"/>
      <c r="K22" s="292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spans="2:26" s="37" customFormat="1" ht="11.25">
      <c r="B23" s="253" t="s">
        <v>122</v>
      </c>
      <c r="C23" s="253" t="s">
        <v>130</v>
      </c>
      <c r="D23" s="254" t="s">
        <v>121</v>
      </c>
      <c r="E23" s="255" t="s">
        <v>47</v>
      </c>
      <c r="F23" s="263" t="s">
        <v>114</v>
      </c>
      <c r="G23" s="257" t="s">
        <v>39</v>
      </c>
      <c r="H23" s="285" t="s">
        <v>181</v>
      </c>
      <c r="I23" s="46"/>
      <c r="J23" s="291"/>
      <c r="K23" s="292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spans="2:26" s="37" customFormat="1" ht="22.5">
      <c r="B24" s="258" t="s">
        <v>123</v>
      </c>
      <c r="C24" s="258" t="s">
        <v>127</v>
      </c>
      <c r="D24" s="259" t="s">
        <v>124</v>
      </c>
      <c r="E24" s="262" t="s">
        <v>198</v>
      </c>
      <c r="F24" s="261" t="s">
        <v>114</v>
      </c>
      <c r="G24" s="273" t="s">
        <v>39</v>
      </c>
      <c r="H24" s="288" t="s">
        <v>168</v>
      </c>
      <c r="I24" s="48"/>
      <c r="J24" s="291"/>
      <c r="K24" s="292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spans="2:26" s="37" customFormat="1" ht="22.5">
      <c r="B25" s="253" t="s">
        <v>235</v>
      </c>
      <c r="C25" s="253" t="s">
        <v>126</v>
      </c>
      <c r="D25" s="264" t="s">
        <v>124</v>
      </c>
      <c r="E25" s="264" t="s">
        <v>236</v>
      </c>
      <c r="F25" s="263" t="s">
        <v>114</v>
      </c>
      <c r="G25" s="264" t="s">
        <v>39</v>
      </c>
      <c r="H25" s="289" t="s">
        <v>237</v>
      </c>
      <c r="I25" s="48"/>
      <c r="J25" s="291"/>
      <c r="K25" s="292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spans="2:26" s="37" customFormat="1" ht="22.5">
      <c r="B26" s="258" t="s">
        <v>238</v>
      </c>
      <c r="C26" s="258" t="s">
        <v>239</v>
      </c>
      <c r="D26" s="259" t="s">
        <v>15</v>
      </c>
      <c r="E26" s="267" t="s">
        <v>49</v>
      </c>
      <c r="F26" s="261" t="s">
        <v>114</v>
      </c>
      <c r="G26" s="273" t="s">
        <v>233</v>
      </c>
      <c r="H26" s="286" t="s">
        <v>181</v>
      </c>
      <c r="I26" s="47"/>
      <c r="J26" s="291"/>
      <c r="K26" s="292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spans="2:26" s="37" customFormat="1" ht="22.5">
      <c r="B27" s="253" t="s">
        <v>238</v>
      </c>
      <c r="C27" s="253" t="s">
        <v>282</v>
      </c>
      <c r="D27" s="264" t="s">
        <v>15</v>
      </c>
      <c r="E27" s="264" t="s">
        <v>265</v>
      </c>
      <c r="F27" s="263" t="s">
        <v>114</v>
      </c>
      <c r="G27" s="264" t="s">
        <v>233</v>
      </c>
      <c r="H27" s="289" t="s">
        <v>283</v>
      </c>
      <c r="I27" s="47"/>
      <c r="J27" s="291"/>
      <c r="K27" s="292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spans="2:26" s="37" customFormat="1" ht="11.25">
      <c r="B28" s="258" t="s">
        <v>204</v>
      </c>
      <c r="C28" s="258" t="s">
        <v>300</v>
      </c>
      <c r="D28" s="259" t="s">
        <v>15</v>
      </c>
      <c r="E28" s="267" t="s">
        <v>203</v>
      </c>
      <c r="F28" s="261" t="s">
        <v>114</v>
      </c>
      <c r="G28" s="273" t="s">
        <v>301</v>
      </c>
      <c r="H28" s="290" t="s">
        <v>306</v>
      </c>
      <c r="I28" s="47"/>
      <c r="J28" s="291"/>
      <c r="K28" s="292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spans="2:26" s="37" customFormat="1" ht="11.25">
      <c r="B29" s="253" t="s">
        <v>309</v>
      </c>
      <c r="C29" s="253" t="s">
        <v>310</v>
      </c>
      <c r="D29" s="264" t="s">
        <v>15</v>
      </c>
      <c r="E29" s="264" t="s">
        <v>203</v>
      </c>
      <c r="F29" s="263" t="s">
        <v>51</v>
      </c>
      <c r="G29" s="264" t="s">
        <v>301</v>
      </c>
      <c r="H29" s="289" t="s">
        <v>311</v>
      </c>
      <c r="I29" s="47"/>
      <c r="J29" s="291"/>
      <c r="K29" s="292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spans="2:26" s="37" customFormat="1" ht="11.25">
      <c r="B30" s="258" t="s">
        <v>240</v>
      </c>
      <c r="C30" s="258" t="s">
        <v>132</v>
      </c>
      <c r="D30" s="259" t="s">
        <v>15</v>
      </c>
      <c r="E30" s="267" t="s">
        <v>50</v>
      </c>
      <c r="F30" s="261" t="s">
        <v>114</v>
      </c>
      <c r="G30" s="273" t="s">
        <v>42</v>
      </c>
      <c r="H30" s="290" t="s">
        <v>181</v>
      </c>
      <c r="I30" s="46"/>
      <c r="J30" s="291"/>
      <c r="K30" s="292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spans="2:26" s="37" customFormat="1" ht="11.25">
      <c r="B31" s="253" t="s">
        <v>302</v>
      </c>
      <c r="C31" s="253" t="s">
        <v>241</v>
      </c>
      <c r="D31" s="264" t="s">
        <v>131</v>
      </c>
      <c r="E31" s="264" t="s">
        <v>245</v>
      </c>
      <c r="F31" s="263" t="s">
        <v>114</v>
      </c>
      <c r="G31" s="264" t="s">
        <v>42</v>
      </c>
      <c r="H31" s="289" t="s">
        <v>181</v>
      </c>
      <c r="I31" s="47"/>
      <c r="J31" s="291"/>
      <c r="K31" s="292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spans="2:26" s="37" customFormat="1" ht="11.25">
      <c r="B32" s="258" t="s">
        <v>302</v>
      </c>
      <c r="C32" s="258" t="s">
        <v>303</v>
      </c>
      <c r="D32" s="259" t="s">
        <v>131</v>
      </c>
      <c r="E32" s="267" t="s">
        <v>304</v>
      </c>
      <c r="F32" s="261" t="s">
        <v>305</v>
      </c>
      <c r="G32" s="273" t="s">
        <v>234</v>
      </c>
      <c r="H32" s="290" t="s">
        <v>306</v>
      </c>
      <c r="I32" s="47"/>
      <c r="J32" s="291"/>
      <c r="K32" s="292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 spans="2:26" s="37" customFormat="1" ht="11.25">
      <c r="B33" s="253" t="s">
        <v>174</v>
      </c>
      <c r="C33" s="253" t="s">
        <v>242</v>
      </c>
      <c r="D33" s="264" t="s">
        <v>131</v>
      </c>
      <c r="E33" s="264" t="s">
        <v>49</v>
      </c>
      <c r="F33" s="263" t="s">
        <v>114</v>
      </c>
      <c r="G33" s="264" t="s">
        <v>41</v>
      </c>
      <c r="H33" s="289" t="s">
        <v>181</v>
      </c>
      <c r="I33" s="46"/>
      <c r="J33" s="291"/>
      <c r="K33" s="292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 spans="2:26" s="37" customFormat="1" ht="22.5">
      <c r="B34" s="258" t="s">
        <v>298</v>
      </c>
      <c r="C34" s="258" t="s">
        <v>299</v>
      </c>
      <c r="D34" s="259" t="s">
        <v>131</v>
      </c>
      <c r="E34" s="267" t="s">
        <v>32</v>
      </c>
      <c r="F34" s="261" t="s">
        <v>114</v>
      </c>
      <c r="G34" s="273" t="s">
        <v>32</v>
      </c>
      <c r="H34" s="290" t="s">
        <v>306</v>
      </c>
      <c r="I34" s="47"/>
      <c r="J34" s="291"/>
      <c r="K34" s="292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spans="2:26" s="6" customFormat="1">
      <c r="B35" s="253" t="s">
        <v>173</v>
      </c>
      <c r="C35" s="253" t="s">
        <v>243</v>
      </c>
      <c r="D35" s="264" t="s">
        <v>74</v>
      </c>
      <c r="E35" s="264" t="s">
        <v>244</v>
      </c>
      <c r="F35" s="263" t="s">
        <v>305</v>
      </c>
      <c r="G35" s="264" t="s">
        <v>39</v>
      </c>
      <c r="H35" s="289" t="s">
        <v>306</v>
      </c>
      <c r="I35" s="47"/>
      <c r="J35" s="291"/>
      <c r="K35" s="1"/>
      <c r="L35"/>
      <c r="M35"/>
      <c r="N35"/>
      <c r="O35"/>
      <c r="P35"/>
      <c r="Q35"/>
    </row>
    <row r="36" spans="2:26">
      <c r="C36"/>
      <c r="J36" s="18"/>
      <c r="K36" s="18"/>
    </row>
  </sheetData>
  <mergeCells count="1">
    <mergeCell ref="D2:L3"/>
  </mergeCells>
  <pageMargins left="0.23622047244094491" right="0.15748031496062992" top="0.43307086614173229" bottom="0.4" header="0" footer="0"/>
  <pageSetup paperSize="9" fitToHeight="4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6"/>
  <sheetViews>
    <sheetView workbookViewId="0">
      <selection sqref="A1:B1"/>
    </sheetView>
  </sheetViews>
  <sheetFormatPr baseColWidth="10" defaultColWidth="11.42578125" defaultRowHeight="12.75"/>
  <cols>
    <col min="1" max="1" width="7.7109375" style="54" customWidth="1"/>
    <col min="2" max="3" width="14.140625" style="54" customWidth="1"/>
    <col min="4" max="6" width="11.42578125" style="54"/>
    <col min="7" max="8" width="12.28515625" style="54" customWidth="1"/>
    <col min="9" max="9" width="12" style="54" customWidth="1"/>
    <col min="10" max="16" width="11.42578125" style="54"/>
    <col min="17" max="17" width="11" style="54" bestFit="1" customWidth="1"/>
    <col min="18" max="18" width="10.140625" style="54" bestFit="1" customWidth="1"/>
    <col min="19" max="19" width="8.28515625" style="54" bestFit="1" customWidth="1"/>
    <col min="20" max="20" width="6.5703125" style="54" customWidth="1"/>
    <col min="21" max="21" width="11" style="54" bestFit="1" customWidth="1"/>
    <col min="22" max="22" width="6.85546875" style="54" bestFit="1" customWidth="1"/>
    <col min="23" max="23" width="11" style="54" bestFit="1" customWidth="1"/>
    <col min="24" max="24" width="8.42578125" style="54" customWidth="1"/>
    <col min="25" max="25" width="11.42578125" style="54"/>
    <col min="26" max="26" width="13.7109375" style="54" customWidth="1"/>
    <col min="27" max="16384" width="11.42578125" style="54"/>
  </cols>
  <sheetData>
    <row r="1" spans="1:30">
      <c r="A1" s="497" t="s">
        <v>52</v>
      </c>
      <c r="B1" s="498"/>
      <c r="C1" s="53"/>
      <c r="D1" s="53"/>
      <c r="E1" s="53"/>
      <c r="F1" s="53"/>
    </row>
    <row r="2" spans="1:30">
      <c r="A2" s="499" t="s">
        <v>53</v>
      </c>
      <c r="B2" s="498"/>
      <c r="C2" s="53"/>
      <c r="D2" s="53"/>
      <c r="E2" s="53"/>
      <c r="F2" s="53"/>
    </row>
    <row r="3" spans="1:30">
      <c r="A3" s="53"/>
      <c r="B3" s="53"/>
      <c r="C3" s="53"/>
      <c r="D3" s="53"/>
      <c r="E3" s="53"/>
      <c r="F3" s="53"/>
      <c r="S3" s="55"/>
    </row>
    <row r="4" spans="1:30">
      <c r="A4" s="56" t="s">
        <v>54</v>
      </c>
      <c r="B4" s="53"/>
      <c r="C4" s="53"/>
      <c r="D4" s="53"/>
      <c r="E4" s="53"/>
      <c r="F4" s="53"/>
    </row>
    <row r="5" spans="1:30">
      <c r="A5" s="57" t="s">
        <v>55</v>
      </c>
      <c r="B5" s="53"/>
      <c r="C5" s="53"/>
      <c r="D5" s="53"/>
      <c r="E5" s="53"/>
      <c r="F5" s="53"/>
    </row>
    <row r="6" spans="1:30">
      <c r="A6" s="53" t="s">
        <v>56</v>
      </c>
      <c r="B6" s="53"/>
      <c r="C6" s="53"/>
      <c r="D6" s="53"/>
      <c r="E6" s="53"/>
      <c r="F6" s="53"/>
    </row>
    <row r="7" spans="1:30">
      <c r="A7" s="58" t="s">
        <v>205</v>
      </c>
      <c r="B7" s="59"/>
      <c r="C7" s="59"/>
      <c r="D7" s="59"/>
      <c r="E7" s="59"/>
      <c r="F7" s="59"/>
      <c r="G7" s="59"/>
    </row>
    <row r="8" spans="1:30">
      <c r="A8" s="60"/>
      <c r="B8" s="61"/>
      <c r="C8" s="62"/>
      <c r="D8" s="61"/>
      <c r="E8" s="60"/>
      <c r="F8" s="63"/>
      <c r="G8" s="60"/>
      <c r="H8" s="63"/>
      <c r="I8" s="60"/>
      <c r="J8" s="60"/>
      <c r="K8" s="63"/>
      <c r="L8" s="62"/>
      <c r="M8" s="60"/>
      <c r="N8" s="61"/>
      <c r="O8" s="61"/>
      <c r="P8" s="64"/>
      <c r="Q8" s="65"/>
      <c r="R8" s="64"/>
      <c r="S8" s="65"/>
      <c r="T8" s="65"/>
      <c r="U8" s="66"/>
    </row>
    <row r="9" spans="1:30" ht="26.25" thickBot="1">
      <c r="A9" s="64"/>
      <c r="B9" s="67"/>
      <c r="C9" s="68">
        <v>2014</v>
      </c>
      <c r="D9" s="69">
        <v>2013</v>
      </c>
      <c r="E9" s="69">
        <v>2012</v>
      </c>
      <c r="F9" s="69">
        <v>2011</v>
      </c>
      <c r="G9" s="69">
        <v>2010</v>
      </c>
      <c r="H9" s="69">
        <v>2009</v>
      </c>
      <c r="I9" s="69">
        <v>2008</v>
      </c>
      <c r="J9" s="70">
        <v>2007</v>
      </c>
      <c r="K9" s="71" t="s">
        <v>1</v>
      </c>
      <c r="L9" s="72" t="s">
        <v>2</v>
      </c>
      <c r="M9" s="72" t="s">
        <v>153</v>
      </c>
      <c r="N9" s="73" t="s">
        <v>162</v>
      </c>
      <c r="Q9" s="54">
        <v>2009</v>
      </c>
      <c r="R9" s="54">
        <v>2008</v>
      </c>
      <c r="S9" s="54" t="s">
        <v>148</v>
      </c>
      <c r="U9" s="54">
        <v>2010</v>
      </c>
      <c r="W9" s="54">
        <v>2011</v>
      </c>
      <c r="Y9" s="54">
        <v>2012</v>
      </c>
      <c r="AA9" s="54">
        <v>2013</v>
      </c>
      <c r="AC9" s="54">
        <v>2014</v>
      </c>
    </row>
    <row r="10" spans="1:30">
      <c r="B10" s="74" t="s">
        <v>3</v>
      </c>
      <c r="C10" s="75">
        <v>84334</v>
      </c>
      <c r="D10" s="75">
        <v>89791</v>
      </c>
      <c r="E10" s="75">
        <v>179046</v>
      </c>
      <c r="F10" s="75">
        <v>171849</v>
      </c>
      <c r="G10" s="75">
        <v>249479</v>
      </c>
      <c r="H10" s="75">
        <v>236211</v>
      </c>
      <c r="I10" s="75">
        <v>461709</v>
      </c>
      <c r="J10" s="75">
        <v>754619</v>
      </c>
      <c r="K10" s="76">
        <f t="shared" ref="K10:K22" si="0">I10/J10-1</f>
        <v>-0.38815614237118334</v>
      </c>
      <c r="L10" s="77">
        <f t="shared" ref="L10:L22" si="1">H10/I10-1</f>
        <v>-0.48839853674067435</v>
      </c>
      <c r="M10" s="77">
        <f t="shared" ref="M10:M22" si="2">G10/H10-1</f>
        <v>5.617011908844205E-2</v>
      </c>
      <c r="N10" s="78">
        <f t="shared" ref="N10:N21" si="3">F10/G10-1</f>
        <v>-0.31116847510211276</v>
      </c>
      <c r="P10" s="54" t="s">
        <v>3</v>
      </c>
      <c r="Q10" s="79">
        <f>H10</f>
        <v>236211</v>
      </c>
      <c r="R10" s="79">
        <f>I10</f>
        <v>461709</v>
      </c>
      <c r="S10" s="80">
        <f t="shared" ref="S10:S21" si="4">Q10/R10-1</f>
        <v>-0.48839853674067435</v>
      </c>
      <c r="U10" s="79">
        <f>G10</f>
        <v>249479</v>
      </c>
      <c r="V10" s="80">
        <f t="shared" ref="V10:V21" si="5">U10/Q10-1</f>
        <v>5.617011908844205E-2</v>
      </c>
      <c r="W10" s="79">
        <f>F10</f>
        <v>171849</v>
      </c>
      <c r="X10" s="80">
        <f t="shared" ref="X10:X21" si="6">W10/U10-1</f>
        <v>-0.31116847510211276</v>
      </c>
      <c r="Y10" s="79">
        <f>E10</f>
        <v>179046</v>
      </c>
      <c r="Z10" s="80">
        <f t="shared" ref="Z10:Z21" si="7">Y10/W10-1</f>
        <v>4.1879789815477464E-2</v>
      </c>
      <c r="AA10" s="79">
        <f>D10</f>
        <v>89791</v>
      </c>
      <c r="AB10" s="80">
        <f t="shared" ref="AB10:AB21" si="8">AA10/Y10-1</f>
        <v>-0.49850317795426868</v>
      </c>
      <c r="AC10" s="79">
        <f>C10</f>
        <v>84334</v>
      </c>
      <c r="AD10" s="80">
        <f t="shared" ref="AD10:AD21" si="9">AC10/AA10-1</f>
        <v>-6.0774465146841039E-2</v>
      </c>
    </row>
    <row r="11" spans="1:30">
      <c r="B11" s="81" t="s">
        <v>4</v>
      </c>
      <c r="C11" s="75">
        <v>53606</v>
      </c>
      <c r="D11" s="75">
        <v>78578</v>
      </c>
      <c r="E11" s="75">
        <v>119820</v>
      </c>
      <c r="F11" s="75">
        <v>160364</v>
      </c>
      <c r="G11" s="75">
        <v>233226</v>
      </c>
      <c r="H11" s="75">
        <v>337308</v>
      </c>
      <c r="I11" s="75">
        <v>404317</v>
      </c>
      <c r="J11" s="75">
        <v>871745</v>
      </c>
      <c r="K11" s="82">
        <f t="shared" si="0"/>
        <v>-0.53619808544930003</v>
      </c>
      <c r="L11" s="83">
        <f t="shared" si="1"/>
        <v>-0.16573381777169893</v>
      </c>
      <c r="M11" s="83">
        <f t="shared" si="2"/>
        <v>-0.30856665125048921</v>
      </c>
      <c r="N11" s="84">
        <f t="shared" si="3"/>
        <v>-0.3124094226201195</v>
      </c>
      <c r="O11" s="80"/>
      <c r="P11" s="80" t="s">
        <v>4</v>
      </c>
      <c r="Q11" s="79">
        <f t="shared" ref="Q11:R21" si="10">Q10+H11</f>
        <v>573519</v>
      </c>
      <c r="R11" s="79">
        <f t="shared" si="10"/>
        <v>866026</v>
      </c>
      <c r="S11" s="80">
        <f t="shared" si="4"/>
        <v>-0.33775775785022621</v>
      </c>
      <c r="U11" s="79">
        <f t="shared" ref="U11:U21" si="11">G11+U10</f>
        <v>482705</v>
      </c>
      <c r="V11" s="80">
        <f t="shared" si="5"/>
        <v>-0.15834523354936803</v>
      </c>
      <c r="W11" s="79">
        <f t="shared" ref="W11:W21" si="12">F11+W10</f>
        <v>332213</v>
      </c>
      <c r="X11" s="80">
        <f t="shared" si="6"/>
        <v>-0.31176805709491306</v>
      </c>
      <c r="Y11" s="79">
        <f t="shared" ref="Y11:Y21" si="13">E11+Y10</f>
        <v>298866</v>
      </c>
      <c r="Z11" s="80">
        <f t="shared" si="7"/>
        <v>-0.10037837170730823</v>
      </c>
      <c r="AA11" s="79">
        <f t="shared" ref="AA11:AA21" si="14">D11+AA10</f>
        <v>168369</v>
      </c>
      <c r="AB11" s="80">
        <f t="shared" si="8"/>
        <v>-0.43664050109413588</v>
      </c>
      <c r="AC11" s="79">
        <f t="shared" ref="AC11:AC21" si="15">C11+AC10</f>
        <v>137940</v>
      </c>
      <c r="AD11" s="80">
        <f t="shared" si="9"/>
        <v>-0.18072804376102491</v>
      </c>
    </row>
    <row r="12" spans="1:30">
      <c r="B12" s="81" t="s">
        <v>5</v>
      </c>
      <c r="C12" s="75">
        <v>44858</v>
      </c>
      <c r="D12" s="75">
        <v>61043</v>
      </c>
      <c r="E12" s="75">
        <v>102088</v>
      </c>
      <c r="F12" s="75">
        <v>157987</v>
      </c>
      <c r="G12" s="75">
        <v>222528</v>
      </c>
      <c r="H12" s="75">
        <v>237229</v>
      </c>
      <c r="I12" s="75">
        <v>343993</v>
      </c>
      <c r="J12" s="75">
        <v>721434</v>
      </c>
      <c r="K12" s="82">
        <f t="shared" si="0"/>
        <v>-0.52318160774235756</v>
      </c>
      <c r="L12" s="83">
        <f t="shared" si="1"/>
        <v>-0.31036678071937507</v>
      </c>
      <c r="M12" s="83">
        <f t="shared" si="2"/>
        <v>-6.1969658009771167E-2</v>
      </c>
      <c r="N12" s="84">
        <f t="shared" si="3"/>
        <v>-0.29003541127408683</v>
      </c>
      <c r="P12" s="54" t="s">
        <v>5</v>
      </c>
      <c r="Q12" s="79">
        <f t="shared" si="10"/>
        <v>810748</v>
      </c>
      <c r="R12" s="79">
        <f t="shared" si="10"/>
        <v>1210019</v>
      </c>
      <c r="S12" s="80">
        <f t="shared" si="4"/>
        <v>-0.32997085169737006</v>
      </c>
      <c r="U12" s="79">
        <f t="shared" si="11"/>
        <v>705233</v>
      </c>
      <c r="V12" s="80">
        <f t="shared" si="5"/>
        <v>-0.13014524858525711</v>
      </c>
      <c r="W12" s="79">
        <f t="shared" si="12"/>
        <v>490200</v>
      </c>
      <c r="X12" s="80">
        <f t="shared" si="6"/>
        <v>-0.30491057565372015</v>
      </c>
      <c r="Y12" s="79">
        <f t="shared" si="13"/>
        <v>400954</v>
      </c>
      <c r="Z12" s="80">
        <f t="shared" si="7"/>
        <v>-0.18206038351693188</v>
      </c>
      <c r="AA12" s="79">
        <f t="shared" si="14"/>
        <v>229412</v>
      </c>
      <c r="AB12" s="80">
        <f t="shared" si="8"/>
        <v>-0.42783461444454973</v>
      </c>
      <c r="AC12" s="79">
        <f t="shared" si="15"/>
        <v>182798</v>
      </c>
      <c r="AD12" s="80">
        <f t="shared" si="9"/>
        <v>-0.20318902237023351</v>
      </c>
    </row>
    <row r="13" spans="1:30">
      <c r="B13" s="81" t="s">
        <v>6</v>
      </c>
      <c r="C13" s="75">
        <v>43983</v>
      </c>
      <c r="D13" s="75">
        <v>61340</v>
      </c>
      <c r="E13" s="75">
        <v>76836</v>
      </c>
      <c r="F13" s="75">
        <v>121109</v>
      </c>
      <c r="G13" s="75">
        <v>186984</v>
      </c>
      <c r="H13" s="75">
        <v>220647</v>
      </c>
      <c r="I13" s="75">
        <v>364785</v>
      </c>
      <c r="J13" s="75">
        <v>618369</v>
      </c>
      <c r="K13" s="82">
        <f t="shared" si="0"/>
        <v>-0.4100852403661891</v>
      </c>
      <c r="L13" s="83">
        <f t="shared" si="1"/>
        <v>-0.39513137875735027</v>
      </c>
      <c r="M13" s="83">
        <f t="shared" si="2"/>
        <v>-0.15256495669553627</v>
      </c>
      <c r="N13" s="84">
        <f t="shared" si="3"/>
        <v>-0.35230287083386813</v>
      </c>
      <c r="P13" s="54" t="s">
        <v>6</v>
      </c>
      <c r="Q13" s="79">
        <f t="shared" si="10"/>
        <v>1031395</v>
      </c>
      <c r="R13" s="79">
        <f t="shared" si="10"/>
        <v>1574804</v>
      </c>
      <c r="S13" s="80">
        <f t="shared" si="4"/>
        <v>-0.34506452866515447</v>
      </c>
      <c r="U13" s="79">
        <f t="shared" si="11"/>
        <v>892217</v>
      </c>
      <c r="V13" s="80">
        <f t="shared" si="5"/>
        <v>-0.13494151125417519</v>
      </c>
      <c r="W13" s="79">
        <f t="shared" si="12"/>
        <v>611309</v>
      </c>
      <c r="X13" s="80">
        <f t="shared" si="6"/>
        <v>-0.31484268961474615</v>
      </c>
      <c r="Y13" s="79">
        <f t="shared" si="13"/>
        <v>477790</v>
      </c>
      <c r="Z13" s="80">
        <f t="shared" si="7"/>
        <v>-0.21841490964471322</v>
      </c>
      <c r="AA13" s="79">
        <f t="shared" si="14"/>
        <v>290752</v>
      </c>
      <c r="AB13" s="80">
        <f t="shared" si="8"/>
        <v>-0.39146486950333825</v>
      </c>
      <c r="AC13" s="79">
        <f t="shared" si="15"/>
        <v>226781</v>
      </c>
      <c r="AD13" s="80">
        <f t="shared" si="9"/>
        <v>-0.22001912282632619</v>
      </c>
    </row>
    <row r="14" spans="1:30">
      <c r="B14" s="81" t="s">
        <v>7</v>
      </c>
      <c r="C14" s="85"/>
      <c r="D14" s="75">
        <v>72970</v>
      </c>
      <c r="E14" s="75">
        <v>185539</v>
      </c>
      <c r="F14" s="75">
        <v>171077</v>
      </c>
      <c r="G14" s="75">
        <v>229341</v>
      </c>
      <c r="H14" s="75">
        <v>319579</v>
      </c>
      <c r="I14" s="75">
        <v>337223</v>
      </c>
      <c r="J14" s="75">
        <v>833549</v>
      </c>
      <c r="K14" s="82">
        <f t="shared" si="0"/>
        <v>-0.59543710087829271</v>
      </c>
      <c r="L14" s="83">
        <f t="shared" si="1"/>
        <v>-5.2321460873072101E-2</v>
      </c>
      <c r="M14" s="83">
        <f t="shared" si="2"/>
        <v>-0.28236523676461844</v>
      </c>
      <c r="N14" s="84">
        <f t="shared" si="3"/>
        <v>-0.25404964659611673</v>
      </c>
      <c r="P14" s="54" t="s">
        <v>7</v>
      </c>
      <c r="Q14" s="79">
        <f t="shared" si="10"/>
        <v>1350974</v>
      </c>
      <c r="R14" s="79">
        <f t="shared" si="10"/>
        <v>1912027</v>
      </c>
      <c r="S14" s="80">
        <f t="shared" si="4"/>
        <v>-0.29343361783071054</v>
      </c>
      <c r="U14" s="79">
        <f t="shared" si="11"/>
        <v>1121558</v>
      </c>
      <c r="V14" s="80">
        <f t="shared" si="5"/>
        <v>-0.16981525921298268</v>
      </c>
      <c r="W14" s="79">
        <f t="shared" si="12"/>
        <v>782386</v>
      </c>
      <c r="X14" s="80">
        <f t="shared" si="6"/>
        <v>-0.30241146690585774</v>
      </c>
      <c r="Y14" s="79">
        <f t="shared" si="13"/>
        <v>663329</v>
      </c>
      <c r="Z14" s="80">
        <f t="shared" si="7"/>
        <v>-0.15217169018873034</v>
      </c>
      <c r="AA14" s="79">
        <f t="shared" si="14"/>
        <v>363722</v>
      </c>
      <c r="AB14" s="80">
        <f t="shared" si="8"/>
        <v>-0.45167179484087083</v>
      </c>
      <c r="AC14" s="79">
        <f t="shared" si="15"/>
        <v>226781</v>
      </c>
      <c r="AD14" s="80">
        <f t="shared" si="9"/>
        <v>-0.37649908446560831</v>
      </c>
    </row>
    <row r="15" spans="1:30">
      <c r="B15" s="81" t="s">
        <v>8</v>
      </c>
      <c r="C15" s="85"/>
      <c r="D15" s="75">
        <v>47584</v>
      </c>
      <c r="E15" s="75">
        <v>105480</v>
      </c>
      <c r="F15" s="75">
        <v>112803</v>
      </c>
      <c r="G15" s="75">
        <v>274974</v>
      </c>
      <c r="H15" s="75">
        <v>283788</v>
      </c>
      <c r="I15" s="75">
        <v>211463</v>
      </c>
      <c r="J15" s="75">
        <v>630627</v>
      </c>
      <c r="K15" s="82">
        <f t="shared" si="0"/>
        <v>-0.66467816950431868</v>
      </c>
      <c r="L15" s="83">
        <f t="shared" si="1"/>
        <v>0.34202200857833276</v>
      </c>
      <c r="M15" s="83">
        <f t="shared" si="2"/>
        <v>-3.1058395703835284E-2</v>
      </c>
      <c r="N15" s="84">
        <f t="shared" si="3"/>
        <v>-0.58976848720242647</v>
      </c>
      <c r="P15" s="54" t="s">
        <v>8</v>
      </c>
      <c r="Q15" s="79">
        <f t="shared" si="10"/>
        <v>1634762</v>
      </c>
      <c r="R15" s="79">
        <f t="shared" si="10"/>
        <v>2123490</v>
      </c>
      <c r="S15" s="80">
        <f t="shared" si="4"/>
        <v>-0.23015319120881195</v>
      </c>
      <c r="U15" s="79">
        <f t="shared" si="11"/>
        <v>1396532</v>
      </c>
      <c r="V15" s="80">
        <f t="shared" si="5"/>
        <v>-0.1457276349707175</v>
      </c>
      <c r="W15" s="79">
        <f t="shared" si="12"/>
        <v>895189</v>
      </c>
      <c r="X15" s="80">
        <f t="shared" si="6"/>
        <v>-0.35899141587876249</v>
      </c>
      <c r="Y15" s="79">
        <f t="shared" si="13"/>
        <v>768809</v>
      </c>
      <c r="Z15" s="80">
        <f t="shared" si="7"/>
        <v>-0.14117689113695542</v>
      </c>
      <c r="AA15" s="79">
        <f t="shared" si="14"/>
        <v>411306</v>
      </c>
      <c r="AB15" s="80">
        <f t="shared" si="8"/>
        <v>-0.46500886436032873</v>
      </c>
      <c r="AC15" s="79">
        <f t="shared" si="15"/>
        <v>226781</v>
      </c>
      <c r="AD15" s="80">
        <f t="shared" si="9"/>
        <v>-0.44863191881470244</v>
      </c>
    </row>
    <row r="16" spans="1:30">
      <c r="B16" s="81" t="s">
        <v>9</v>
      </c>
      <c r="C16" s="86"/>
      <c r="D16" s="75">
        <v>73290</v>
      </c>
      <c r="E16" s="75">
        <v>88735</v>
      </c>
      <c r="F16" s="75">
        <v>162098</v>
      </c>
      <c r="G16" s="75">
        <v>349680</v>
      </c>
      <c r="H16" s="75">
        <v>242792</v>
      </c>
      <c r="I16" s="75">
        <v>322579</v>
      </c>
      <c r="J16" s="75">
        <v>606026</v>
      </c>
      <c r="K16" s="82">
        <f t="shared" si="0"/>
        <v>-0.46771425648404519</v>
      </c>
      <c r="L16" s="83">
        <f t="shared" si="1"/>
        <v>-0.24734096143890338</v>
      </c>
      <c r="M16" s="83">
        <f t="shared" si="2"/>
        <v>0.44024514811031668</v>
      </c>
      <c r="N16" s="84">
        <f t="shared" si="3"/>
        <v>-0.5364390299702585</v>
      </c>
      <c r="P16" s="54" t="s">
        <v>9</v>
      </c>
      <c r="Q16" s="79">
        <f t="shared" si="10"/>
        <v>1877554</v>
      </c>
      <c r="R16" s="79">
        <f t="shared" si="10"/>
        <v>2446069</v>
      </c>
      <c r="S16" s="80">
        <f t="shared" si="4"/>
        <v>-0.23241985405971788</v>
      </c>
      <c r="U16" s="79">
        <f t="shared" si="11"/>
        <v>1746212</v>
      </c>
      <c r="V16" s="80">
        <f t="shared" si="5"/>
        <v>-6.9953780290739953E-2</v>
      </c>
      <c r="W16" s="79">
        <f t="shared" si="12"/>
        <v>1057287</v>
      </c>
      <c r="X16" s="80">
        <f t="shared" si="6"/>
        <v>-0.39452540699525607</v>
      </c>
      <c r="Y16" s="79">
        <f t="shared" si="13"/>
        <v>857544</v>
      </c>
      <c r="Z16" s="80">
        <f t="shared" si="7"/>
        <v>-0.18892032153994143</v>
      </c>
      <c r="AA16" s="79">
        <f t="shared" si="14"/>
        <v>484596</v>
      </c>
      <c r="AB16" s="80">
        <f t="shared" si="8"/>
        <v>-0.4349024656460776</v>
      </c>
      <c r="AC16" s="79">
        <f t="shared" si="15"/>
        <v>226781</v>
      </c>
      <c r="AD16" s="80">
        <f t="shared" si="9"/>
        <v>-0.5320204871686931</v>
      </c>
    </row>
    <row r="17" spans="2:30">
      <c r="B17" s="81" t="s">
        <v>10</v>
      </c>
      <c r="C17" s="85"/>
      <c r="D17" s="75">
        <v>51302</v>
      </c>
      <c r="E17" s="75">
        <v>68528</v>
      </c>
      <c r="F17" s="75">
        <v>145215</v>
      </c>
      <c r="G17" s="75">
        <v>266005</v>
      </c>
      <c r="H17" s="75">
        <v>247169</v>
      </c>
      <c r="I17" s="75">
        <v>294249</v>
      </c>
      <c r="J17" s="75">
        <v>536052</v>
      </c>
      <c r="K17" s="82">
        <f t="shared" si="0"/>
        <v>-0.45108123838732062</v>
      </c>
      <c r="L17" s="83">
        <f t="shared" si="1"/>
        <v>-0.160000543757158</v>
      </c>
      <c r="M17" s="83">
        <f t="shared" si="2"/>
        <v>7.620696770226032E-2</v>
      </c>
      <c r="N17" s="84">
        <f t="shared" si="3"/>
        <v>-0.45408920884945769</v>
      </c>
      <c r="P17" s="54" t="s">
        <v>10</v>
      </c>
      <c r="Q17" s="79">
        <f t="shared" si="10"/>
        <v>2124723</v>
      </c>
      <c r="R17" s="79">
        <f t="shared" si="10"/>
        <v>2740318</v>
      </c>
      <c r="S17" s="80">
        <f t="shared" si="4"/>
        <v>-0.22464363624951555</v>
      </c>
      <c r="U17" s="79">
        <f t="shared" si="11"/>
        <v>2012217</v>
      </c>
      <c r="V17" s="80">
        <f t="shared" si="5"/>
        <v>-5.2950902305853531E-2</v>
      </c>
      <c r="W17" s="79">
        <f t="shared" si="12"/>
        <v>1202502</v>
      </c>
      <c r="X17" s="80">
        <f t="shared" si="6"/>
        <v>-0.4023994430024197</v>
      </c>
      <c r="Y17" s="79">
        <f t="shared" si="13"/>
        <v>926072</v>
      </c>
      <c r="Z17" s="80">
        <f t="shared" si="7"/>
        <v>-0.22987903554422362</v>
      </c>
      <c r="AA17" s="79">
        <f t="shared" si="14"/>
        <v>535898</v>
      </c>
      <c r="AB17" s="80">
        <f t="shared" si="8"/>
        <v>-0.42132145232768081</v>
      </c>
      <c r="AC17" s="79">
        <f t="shared" si="15"/>
        <v>226781</v>
      </c>
      <c r="AD17" s="80">
        <f t="shared" si="9"/>
        <v>-0.5768205889926814</v>
      </c>
    </row>
    <row r="18" spans="2:30">
      <c r="B18" s="81" t="s">
        <v>11</v>
      </c>
      <c r="C18" s="85"/>
      <c r="D18" s="75">
        <v>57457</v>
      </c>
      <c r="E18" s="75">
        <v>76693</v>
      </c>
      <c r="F18" s="75">
        <v>155181</v>
      </c>
      <c r="G18" s="75">
        <v>216954</v>
      </c>
      <c r="H18" s="75">
        <v>304433</v>
      </c>
      <c r="I18" s="75">
        <v>218417</v>
      </c>
      <c r="J18" s="75">
        <v>498026</v>
      </c>
      <c r="K18" s="82">
        <f t="shared" si="0"/>
        <v>-0.56143454357804612</v>
      </c>
      <c r="L18" s="83">
        <f t="shared" si="1"/>
        <v>0.39381549970927177</v>
      </c>
      <c r="M18" s="83">
        <f t="shared" si="2"/>
        <v>-0.28735058288687498</v>
      </c>
      <c r="N18" s="84">
        <f t="shared" si="3"/>
        <v>-0.28472855997123814</v>
      </c>
      <c r="P18" s="54" t="s">
        <v>11</v>
      </c>
      <c r="Q18" s="79">
        <f t="shared" si="10"/>
        <v>2429156</v>
      </c>
      <c r="R18" s="79">
        <f t="shared" si="10"/>
        <v>2958735</v>
      </c>
      <c r="S18" s="80">
        <f t="shared" si="4"/>
        <v>-0.178988317642506</v>
      </c>
      <c r="U18" s="79">
        <f t="shared" si="11"/>
        <v>2229171</v>
      </c>
      <c r="V18" s="80">
        <f t="shared" si="5"/>
        <v>-8.2326948125192478E-2</v>
      </c>
      <c r="W18" s="79">
        <f t="shared" si="12"/>
        <v>1357683</v>
      </c>
      <c r="X18" s="80">
        <f t="shared" si="6"/>
        <v>-0.3909471278784804</v>
      </c>
      <c r="Y18" s="79">
        <f t="shared" si="13"/>
        <v>1002765</v>
      </c>
      <c r="Z18" s="80">
        <f t="shared" si="7"/>
        <v>-0.26141448335141559</v>
      </c>
      <c r="AA18" s="79">
        <f t="shared" si="14"/>
        <v>593355</v>
      </c>
      <c r="AB18" s="80">
        <f t="shared" si="8"/>
        <v>-0.4082811027508938</v>
      </c>
      <c r="AC18" s="79">
        <f t="shared" si="15"/>
        <v>226781</v>
      </c>
      <c r="AD18" s="80">
        <f t="shared" si="9"/>
        <v>-0.61779878824649659</v>
      </c>
    </row>
    <row r="19" spans="2:30">
      <c r="B19" s="81" t="s">
        <v>12</v>
      </c>
      <c r="C19" s="85"/>
      <c r="D19" s="75">
        <v>54297</v>
      </c>
      <c r="E19" s="75">
        <v>84265</v>
      </c>
      <c r="F19" s="75">
        <v>112131</v>
      </c>
      <c r="G19" s="75">
        <v>138524</v>
      </c>
      <c r="H19" s="75">
        <v>256111</v>
      </c>
      <c r="I19" s="75">
        <v>252466</v>
      </c>
      <c r="J19" s="75">
        <v>555917</v>
      </c>
      <c r="K19" s="82">
        <f t="shared" si="0"/>
        <v>-0.54585666565332591</v>
      </c>
      <c r="L19" s="83">
        <f t="shared" si="1"/>
        <v>1.443758763556291E-2</v>
      </c>
      <c r="M19" s="83">
        <f t="shared" si="2"/>
        <v>-0.45912514495667889</v>
      </c>
      <c r="N19" s="84">
        <f t="shared" si="3"/>
        <v>-0.19053016083855501</v>
      </c>
      <c r="P19" s="54" t="s">
        <v>12</v>
      </c>
      <c r="Q19" s="79">
        <f t="shared" si="10"/>
        <v>2685267</v>
      </c>
      <c r="R19" s="79">
        <f t="shared" si="10"/>
        <v>3211201</v>
      </c>
      <c r="S19" s="80">
        <f t="shared" si="4"/>
        <v>-0.16378109000339747</v>
      </c>
      <c r="U19" s="79">
        <f t="shared" si="11"/>
        <v>2367695</v>
      </c>
      <c r="V19" s="80">
        <f t="shared" si="5"/>
        <v>-0.11826458970374265</v>
      </c>
      <c r="W19" s="87">
        <f t="shared" si="12"/>
        <v>1469814</v>
      </c>
      <c r="X19" s="88">
        <f t="shared" si="6"/>
        <v>-0.37922156358821557</v>
      </c>
      <c r="Y19" s="79">
        <f t="shared" si="13"/>
        <v>1087030</v>
      </c>
      <c r="Z19" s="89">
        <f t="shared" si="7"/>
        <v>-0.26043023130817911</v>
      </c>
      <c r="AA19" s="79">
        <f t="shared" si="14"/>
        <v>647652</v>
      </c>
      <c r="AB19" s="88">
        <f t="shared" si="8"/>
        <v>-0.40420043605052303</v>
      </c>
      <c r="AC19" s="79">
        <f t="shared" si="15"/>
        <v>226781</v>
      </c>
      <c r="AD19" s="88">
        <f t="shared" si="9"/>
        <v>-0.64984127278229664</v>
      </c>
    </row>
    <row r="20" spans="2:30">
      <c r="B20" s="81" t="s">
        <v>13</v>
      </c>
      <c r="C20" s="85"/>
      <c r="D20" s="75">
        <v>50004</v>
      </c>
      <c r="E20" s="75">
        <v>59729</v>
      </c>
      <c r="F20" s="75">
        <v>106045</v>
      </c>
      <c r="G20" s="75">
        <v>148324</v>
      </c>
      <c r="H20" s="75">
        <v>187345</v>
      </c>
      <c r="I20" s="75">
        <v>243107</v>
      </c>
      <c r="J20" s="75">
        <v>483021</v>
      </c>
      <c r="K20" s="82">
        <f t="shared" si="0"/>
        <v>-0.49669476068328289</v>
      </c>
      <c r="L20" s="83">
        <f t="shared" si="1"/>
        <v>-0.22937225172454923</v>
      </c>
      <c r="M20" s="83">
        <f t="shared" si="2"/>
        <v>-0.20828418159011453</v>
      </c>
      <c r="N20" s="84">
        <f t="shared" si="3"/>
        <v>-0.28504490170168006</v>
      </c>
      <c r="P20" s="54" t="s">
        <v>13</v>
      </c>
      <c r="Q20" s="79">
        <f t="shared" si="10"/>
        <v>2872612</v>
      </c>
      <c r="R20" s="79">
        <f t="shared" si="10"/>
        <v>3454308</v>
      </c>
      <c r="S20" s="80">
        <f t="shared" si="4"/>
        <v>-0.16839725930635019</v>
      </c>
      <c r="U20" s="79">
        <f t="shared" si="11"/>
        <v>2516019</v>
      </c>
      <c r="V20" s="80">
        <f t="shared" si="5"/>
        <v>-0.12413545581512575</v>
      </c>
      <c r="W20" s="87">
        <f t="shared" si="12"/>
        <v>1575859</v>
      </c>
      <c r="X20" s="88">
        <f t="shared" si="6"/>
        <v>-0.37366967419562414</v>
      </c>
      <c r="Y20" s="79">
        <f t="shared" si="13"/>
        <v>1146759</v>
      </c>
      <c r="Z20" s="89">
        <f t="shared" si="7"/>
        <v>-0.27229593510586925</v>
      </c>
      <c r="AA20" s="79">
        <f t="shared" si="14"/>
        <v>697656</v>
      </c>
      <c r="AB20" s="88">
        <f t="shared" si="8"/>
        <v>-0.39162805785696908</v>
      </c>
      <c r="AC20" s="79">
        <f t="shared" si="15"/>
        <v>226781</v>
      </c>
      <c r="AD20" s="88">
        <f t="shared" si="9"/>
        <v>-0.67493865171373857</v>
      </c>
    </row>
    <row r="21" spans="2:30" ht="13.5" thickBot="1">
      <c r="B21" s="90" t="s">
        <v>14</v>
      </c>
      <c r="C21" s="91"/>
      <c r="D21" s="75">
        <v>30571</v>
      </c>
      <c r="E21" s="75">
        <v>46387</v>
      </c>
      <c r="F21" s="75">
        <v>74552</v>
      </c>
      <c r="G21" s="75">
        <v>109998</v>
      </c>
      <c r="H21" s="75">
        <v>187317</v>
      </c>
      <c r="I21" s="75">
        <v>208182</v>
      </c>
      <c r="J21" s="75">
        <v>336551</v>
      </c>
      <c r="K21" s="92">
        <f t="shared" si="0"/>
        <v>-0.38142510347614478</v>
      </c>
      <c r="L21" s="93">
        <f t="shared" si="1"/>
        <v>-0.10022480329711503</v>
      </c>
      <c r="M21" s="93">
        <f t="shared" si="2"/>
        <v>-0.41277086436361887</v>
      </c>
      <c r="N21" s="94">
        <f t="shared" si="3"/>
        <v>-0.32224222258586521</v>
      </c>
      <c r="P21" s="54" t="s">
        <v>14</v>
      </c>
      <c r="Q21" s="79">
        <f t="shared" si="10"/>
        <v>3059929</v>
      </c>
      <c r="R21" s="79">
        <f t="shared" si="10"/>
        <v>3662490</v>
      </c>
      <c r="S21" s="80">
        <f t="shared" si="4"/>
        <v>-0.16452222395146476</v>
      </c>
      <c r="U21" s="79">
        <f t="shared" si="11"/>
        <v>2626017</v>
      </c>
      <c r="V21" s="80">
        <f t="shared" si="5"/>
        <v>-0.14180459742693374</v>
      </c>
      <c r="W21" s="87">
        <f t="shared" si="12"/>
        <v>1650411</v>
      </c>
      <c r="X21" s="88">
        <f t="shared" si="6"/>
        <v>-0.37151549285476826</v>
      </c>
      <c r="Y21" s="79">
        <f t="shared" si="13"/>
        <v>1193146</v>
      </c>
      <c r="Z21" s="89">
        <f t="shared" si="7"/>
        <v>-0.2770612895818072</v>
      </c>
      <c r="AA21" s="79">
        <f t="shared" si="14"/>
        <v>728227</v>
      </c>
      <c r="AB21" s="88">
        <f t="shared" si="8"/>
        <v>-0.3896580971649739</v>
      </c>
      <c r="AC21" s="79">
        <f t="shared" si="15"/>
        <v>226781</v>
      </c>
      <c r="AD21" s="88">
        <f t="shared" si="9"/>
        <v>-0.68858474074704734</v>
      </c>
    </row>
    <row r="22" spans="2:30">
      <c r="B22" s="95"/>
      <c r="C22" s="96">
        <f t="shared" ref="C22:J22" si="16">SUM(C10:C21)</f>
        <v>226781</v>
      </c>
      <c r="D22" s="96">
        <f t="shared" si="16"/>
        <v>728227</v>
      </c>
      <c r="E22" s="96">
        <f t="shared" si="16"/>
        <v>1193146</v>
      </c>
      <c r="F22" s="96">
        <f t="shared" si="16"/>
        <v>1650411</v>
      </c>
      <c r="G22" s="96">
        <f t="shared" si="16"/>
        <v>2626017</v>
      </c>
      <c r="H22" s="96">
        <f t="shared" si="16"/>
        <v>3059929</v>
      </c>
      <c r="I22" s="96">
        <f t="shared" si="16"/>
        <v>3662490</v>
      </c>
      <c r="J22" s="96">
        <f t="shared" si="16"/>
        <v>7445936</v>
      </c>
      <c r="K22" s="97">
        <f t="shared" si="0"/>
        <v>-0.50812228308167029</v>
      </c>
      <c r="L22" s="97">
        <f t="shared" si="1"/>
        <v>-0.16452222395146476</v>
      </c>
      <c r="M22" s="97">
        <f t="shared" si="2"/>
        <v>-0.14180459742693374</v>
      </c>
      <c r="N22" s="97"/>
    </row>
    <row r="24" spans="2:30" ht="13.5" thickBot="1">
      <c r="J24" s="98"/>
      <c r="K24" s="99"/>
      <c r="L24" s="99"/>
      <c r="M24" s="100"/>
      <c r="N24" s="100"/>
      <c r="O24" s="100"/>
      <c r="P24" s="100"/>
    </row>
    <row r="25" spans="2:30">
      <c r="B25" s="101" t="s">
        <v>84</v>
      </c>
      <c r="C25" s="102">
        <f t="shared" ref="C25:J25" si="17">SUM(C10:C12)</f>
        <v>182798</v>
      </c>
      <c r="D25" s="102">
        <f t="shared" si="17"/>
        <v>229412</v>
      </c>
      <c r="E25" s="102">
        <f t="shared" si="17"/>
        <v>400954</v>
      </c>
      <c r="F25" s="102">
        <f t="shared" si="17"/>
        <v>490200</v>
      </c>
      <c r="G25" s="102">
        <f t="shared" si="17"/>
        <v>705233</v>
      </c>
      <c r="H25" s="102">
        <f t="shared" si="17"/>
        <v>810748</v>
      </c>
      <c r="I25" s="102">
        <f t="shared" si="17"/>
        <v>1210019</v>
      </c>
      <c r="J25" s="102">
        <f t="shared" si="17"/>
        <v>2347798</v>
      </c>
      <c r="K25" s="103">
        <f>I25/J25-1</f>
        <v>-0.48461537150981471</v>
      </c>
      <c r="L25" s="103">
        <f>H25/I25-1</f>
        <v>-0.32997085169737006</v>
      </c>
      <c r="M25" s="103">
        <f>G25/H25-1</f>
        <v>-0.13014524858525711</v>
      </c>
      <c r="N25" s="104">
        <f>F25/G25-1</f>
        <v>-0.30491057565372015</v>
      </c>
    </row>
    <row r="26" spans="2:30">
      <c r="B26" s="105" t="s">
        <v>85</v>
      </c>
      <c r="C26" s="106">
        <f>SUM(C11:C13)</f>
        <v>142447</v>
      </c>
      <c r="D26" s="106">
        <f>SUM(D11:D13)</f>
        <v>200961</v>
      </c>
      <c r="E26" s="106">
        <f>SUM(E11:E13)</f>
        <v>298744</v>
      </c>
      <c r="F26" s="106">
        <f>SUM(F11:F13)</f>
        <v>439460</v>
      </c>
      <c r="G26" s="106">
        <f>SUM(G13:G15)</f>
        <v>691299</v>
      </c>
      <c r="H26" s="106">
        <f>SUM(H13:H15)</f>
        <v>824014</v>
      </c>
      <c r="I26" s="106">
        <f>SUM(I13:I15)</f>
        <v>913471</v>
      </c>
      <c r="J26" s="106">
        <f>SUM(J13:J15)</f>
        <v>2082545</v>
      </c>
      <c r="K26" s="97">
        <f>I26/J26-1</f>
        <v>-0.56136794162911241</v>
      </c>
      <c r="L26" s="97">
        <f>H26/I26-1</f>
        <v>-9.793085932667811E-2</v>
      </c>
      <c r="M26" s="97">
        <f>I26/J26-1</f>
        <v>-0.56136794162911241</v>
      </c>
      <c r="N26" s="107">
        <f>F26/G26-1</f>
        <v>-0.36429822696112679</v>
      </c>
    </row>
    <row r="27" spans="2:30">
      <c r="B27" s="105" t="s">
        <v>86</v>
      </c>
      <c r="C27" s="106">
        <f t="shared" ref="C27:J27" si="18">SUM(C16:C18)</f>
        <v>0</v>
      </c>
      <c r="D27" s="106">
        <f t="shared" si="18"/>
        <v>182049</v>
      </c>
      <c r="E27" s="106">
        <f t="shared" si="18"/>
        <v>233956</v>
      </c>
      <c r="F27" s="106">
        <f t="shared" si="18"/>
        <v>462494</v>
      </c>
      <c r="G27" s="106">
        <f t="shared" si="18"/>
        <v>832639</v>
      </c>
      <c r="H27" s="106">
        <f t="shared" si="18"/>
        <v>794394</v>
      </c>
      <c r="I27" s="106">
        <f t="shared" si="18"/>
        <v>835245</v>
      </c>
      <c r="J27" s="106">
        <f t="shared" si="18"/>
        <v>1640104</v>
      </c>
      <c r="K27" s="97">
        <f>I27/J27-1</f>
        <v>-0.49073656304722135</v>
      </c>
      <c r="L27" s="97">
        <f>H27/I27-1</f>
        <v>-4.8909002747696828E-2</v>
      </c>
      <c r="M27" s="97">
        <f>I27/J27-1</f>
        <v>-0.49073656304722135</v>
      </c>
      <c r="N27" s="107">
        <f>F27/G27-1</f>
        <v>-0.4445443943894053</v>
      </c>
    </row>
    <row r="28" spans="2:30" ht="13.5" thickBot="1">
      <c r="B28" s="108" t="s">
        <v>87</v>
      </c>
      <c r="C28" s="109">
        <f t="shared" ref="C28:J28" si="19">SUM(C19:C21)</f>
        <v>0</v>
      </c>
      <c r="D28" s="109">
        <f t="shared" si="19"/>
        <v>134872</v>
      </c>
      <c r="E28" s="109">
        <f t="shared" si="19"/>
        <v>190381</v>
      </c>
      <c r="F28" s="109">
        <f t="shared" si="19"/>
        <v>292728</v>
      </c>
      <c r="G28" s="109">
        <f t="shared" si="19"/>
        <v>396846</v>
      </c>
      <c r="H28" s="109">
        <f t="shared" si="19"/>
        <v>630773</v>
      </c>
      <c r="I28" s="109">
        <f t="shared" si="19"/>
        <v>703755</v>
      </c>
      <c r="J28" s="109">
        <f t="shared" si="19"/>
        <v>1375489</v>
      </c>
      <c r="K28" s="110">
        <f>I28/J28-1</f>
        <v>-0.4883601395576409</v>
      </c>
      <c r="L28" s="110">
        <f>H28/I28-1</f>
        <v>-0.10370370370370374</v>
      </c>
      <c r="M28" s="110">
        <f>I28/J28-1</f>
        <v>-0.4883601395576409</v>
      </c>
      <c r="N28" s="111">
        <f>F28/G28-1</f>
        <v>-0.26236373807471913</v>
      </c>
    </row>
    <row r="29" spans="2:30" ht="13.5" thickBot="1">
      <c r="F29" s="79"/>
      <c r="G29" s="79"/>
      <c r="H29" s="79"/>
      <c r="I29" s="79"/>
      <c r="J29" s="79"/>
    </row>
    <row r="30" spans="2:30">
      <c r="B30" s="112" t="s">
        <v>88</v>
      </c>
      <c r="C30" s="113">
        <f t="shared" ref="C30:J30" si="20">SUM(C10:C13)</f>
        <v>226781</v>
      </c>
      <c r="D30" s="113">
        <f t="shared" si="20"/>
        <v>290752</v>
      </c>
      <c r="E30" s="113">
        <f t="shared" si="20"/>
        <v>477790</v>
      </c>
      <c r="F30" s="113">
        <f t="shared" si="20"/>
        <v>611309</v>
      </c>
      <c r="G30" s="113">
        <f t="shared" si="20"/>
        <v>892217</v>
      </c>
      <c r="H30" s="113">
        <f t="shared" si="20"/>
        <v>1031395</v>
      </c>
      <c r="I30" s="113">
        <f t="shared" si="20"/>
        <v>1574804</v>
      </c>
      <c r="J30" s="113">
        <f t="shared" si="20"/>
        <v>2966167</v>
      </c>
      <c r="K30" s="114">
        <f>I30/J30-1</f>
        <v>-0.46907776939059731</v>
      </c>
      <c r="L30" s="115">
        <f>H30/I30-1</f>
        <v>-0.34506452866515447</v>
      </c>
      <c r="M30" s="116">
        <f>G30/H30-1</f>
        <v>-0.13494151125417519</v>
      </c>
      <c r="N30" s="117">
        <f>F30/G30-1</f>
        <v>-0.31484268961474615</v>
      </c>
      <c r="P30" s="80">
        <f>C30/J30-1</f>
        <v>-0.9235440890549993</v>
      </c>
    </row>
    <row r="31" spans="2:30">
      <c r="B31" s="118" t="s">
        <v>89</v>
      </c>
      <c r="C31" s="119">
        <f t="shared" ref="C31:J31" si="21">SUM(C14:C17)</f>
        <v>0</v>
      </c>
      <c r="D31" s="119">
        <f t="shared" si="21"/>
        <v>245146</v>
      </c>
      <c r="E31" s="119">
        <f t="shared" si="21"/>
        <v>448282</v>
      </c>
      <c r="F31" s="119">
        <f t="shared" si="21"/>
        <v>591193</v>
      </c>
      <c r="G31" s="119">
        <f t="shared" si="21"/>
        <v>1120000</v>
      </c>
      <c r="H31" s="119">
        <f t="shared" si="21"/>
        <v>1093328</v>
      </c>
      <c r="I31" s="119">
        <f t="shared" si="21"/>
        <v>1165514</v>
      </c>
      <c r="J31" s="119">
        <f t="shared" si="21"/>
        <v>2606254</v>
      </c>
      <c r="K31" s="120">
        <f>I31/J31-1</f>
        <v>-0.55280107004152312</v>
      </c>
      <c r="L31" s="121">
        <f>H31/I31-1</f>
        <v>-6.1934905972815479E-2</v>
      </c>
      <c r="M31" s="122">
        <f>I31/J31-1</f>
        <v>-0.55280107004152312</v>
      </c>
      <c r="N31" s="123"/>
      <c r="P31" s="80">
        <f>D31/J31-1</f>
        <v>-0.90593932901397944</v>
      </c>
    </row>
    <row r="32" spans="2:30" ht="13.5" thickBot="1">
      <c r="B32" s="124" t="s">
        <v>90</v>
      </c>
      <c r="C32" s="125">
        <f t="shared" ref="C32:J32" si="22">SUM(C18:C21)</f>
        <v>0</v>
      </c>
      <c r="D32" s="125">
        <f t="shared" si="22"/>
        <v>192329</v>
      </c>
      <c r="E32" s="125">
        <f t="shared" si="22"/>
        <v>267074</v>
      </c>
      <c r="F32" s="125">
        <f t="shared" si="22"/>
        <v>447909</v>
      </c>
      <c r="G32" s="125">
        <f t="shared" si="22"/>
        <v>613800</v>
      </c>
      <c r="H32" s="125">
        <f t="shared" si="22"/>
        <v>935206</v>
      </c>
      <c r="I32" s="125">
        <f t="shared" si="22"/>
        <v>922172</v>
      </c>
      <c r="J32" s="125">
        <f t="shared" si="22"/>
        <v>1873515</v>
      </c>
      <c r="K32" s="126">
        <f>I32/J32-1</f>
        <v>-0.50778509913184577</v>
      </c>
      <c r="L32" s="127">
        <f>H32/I32-1</f>
        <v>1.4134022720273531E-2</v>
      </c>
      <c r="M32" s="128">
        <f>I32/J32-1</f>
        <v>-0.50778509913184577</v>
      </c>
      <c r="N32" s="129"/>
    </row>
    <row r="33" spans="2:16" ht="13.5" thickBot="1"/>
    <row r="34" spans="2:16">
      <c r="B34" s="101" t="s">
        <v>68</v>
      </c>
      <c r="C34" s="102">
        <f t="shared" ref="C34:J34" si="23">SUM(C10:C11)</f>
        <v>137940</v>
      </c>
      <c r="D34" s="102">
        <f t="shared" si="23"/>
        <v>168369</v>
      </c>
      <c r="E34" s="102">
        <f t="shared" si="23"/>
        <v>298866</v>
      </c>
      <c r="F34" s="102">
        <f t="shared" si="23"/>
        <v>332213</v>
      </c>
      <c r="G34" s="102">
        <f t="shared" si="23"/>
        <v>482705</v>
      </c>
      <c r="H34" s="102">
        <f t="shared" si="23"/>
        <v>573519</v>
      </c>
      <c r="I34" s="102">
        <f t="shared" si="23"/>
        <v>866026</v>
      </c>
      <c r="J34" s="102">
        <f t="shared" si="23"/>
        <v>1626364</v>
      </c>
      <c r="K34" s="103">
        <f>I34/J34-1</f>
        <v>-0.46750788876290916</v>
      </c>
      <c r="L34" s="103">
        <f>H34/I34-1</f>
        <v>-0.33775775785022621</v>
      </c>
      <c r="M34" s="103">
        <f>G34/H34-1</f>
        <v>-0.15834523354936803</v>
      </c>
      <c r="N34" s="104">
        <f>F34/G34-1</f>
        <v>-0.31176805709491306</v>
      </c>
      <c r="P34" s="80">
        <f>D42/J42-1</f>
        <v>-0.90228631253625735</v>
      </c>
    </row>
    <row r="35" spans="2:16">
      <c r="B35" s="130" t="s">
        <v>161</v>
      </c>
      <c r="C35" s="106">
        <f t="shared" ref="C35:J35" si="24">SUM(C14:C15)</f>
        <v>0</v>
      </c>
      <c r="D35" s="106">
        <f t="shared" si="24"/>
        <v>120554</v>
      </c>
      <c r="E35" s="106">
        <f t="shared" si="24"/>
        <v>291019</v>
      </c>
      <c r="F35" s="106">
        <f t="shared" si="24"/>
        <v>283880</v>
      </c>
      <c r="G35" s="106">
        <f t="shared" si="24"/>
        <v>504315</v>
      </c>
      <c r="H35" s="106">
        <f t="shared" si="24"/>
        <v>603367</v>
      </c>
      <c r="I35" s="106">
        <f t="shared" si="24"/>
        <v>548686</v>
      </c>
      <c r="J35" s="106">
        <f t="shared" si="24"/>
        <v>1464176</v>
      </c>
      <c r="K35" s="97">
        <f>I35/J35-1</f>
        <v>-0.6252595316410049</v>
      </c>
      <c r="L35" s="97">
        <f>H35/I35-1</f>
        <v>9.9658092242193241E-2</v>
      </c>
      <c r="M35" s="97">
        <f>I35/J35-1</f>
        <v>-0.6252595316410049</v>
      </c>
      <c r="N35" s="107">
        <f>F35/G35-1</f>
        <v>-0.43709784559253639</v>
      </c>
      <c r="P35" s="80">
        <f>E32/J32-1</f>
        <v>-0.85744763185776462</v>
      </c>
    </row>
    <row r="36" spans="2:16" ht="13.5" thickBot="1">
      <c r="B36" s="131" t="s">
        <v>19</v>
      </c>
      <c r="C36" s="109">
        <f t="shared" ref="C36:J36" si="25">SUM(C18:C20)</f>
        <v>0</v>
      </c>
      <c r="D36" s="109">
        <f t="shared" si="25"/>
        <v>161758</v>
      </c>
      <c r="E36" s="109">
        <f t="shared" si="25"/>
        <v>220687</v>
      </c>
      <c r="F36" s="109">
        <f t="shared" si="25"/>
        <v>373357</v>
      </c>
      <c r="G36" s="109">
        <f t="shared" si="25"/>
        <v>503802</v>
      </c>
      <c r="H36" s="109">
        <f t="shared" si="25"/>
        <v>747889</v>
      </c>
      <c r="I36" s="109">
        <f t="shared" si="25"/>
        <v>713990</v>
      </c>
      <c r="J36" s="109">
        <f t="shared" si="25"/>
        <v>1536964</v>
      </c>
      <c r="K36" s="110">
        <f>I36/J36-1</f>
        <v>-0.53545431122654796</v>
      </c>
      <c r="L36" s="110">
        <f>H36/I36-1</f>
        <v>4.7478255997983165E-2</v>
      </c>
      <c r="M36" s="110">
        <f>I36/J36-1</f>
        <v>-0.53545431122654796</v>
      </c>
      <c r="N36" s="111">
        <f>F36/G36-1</f>
        <v>-0.25892116347295169</v>
      </c>
    </row>
    <row r="37" spans="2:16">
      <c r="B37" s="132" t="s">
        <v>163</v>
      </c>
      <c r="C37" s="133">
        <f t="shared" ref="C37:J37" si="26">SUM(C10:C15)</f>
        <v>226781</v>
      </c>
      <c r="D37" s="133">
        <f t="shared" si="26"/>
        <v>411306</v>
      </c>
      <c r="E37" s="133">
        <f t="shared" si="26"/>
        <v>768809</v>
      </c>
      <c r="F37" s="133">
        <f t="shared" si="26"/>
        <v>895189</v>
      </c>
      <c r="G37" s="133">
        <f t="shared" si="26"/>
        <v>1396532</v>
      </c>
      <c r="H37" s="133">
        <f t="shared" si="26"/>
        <v>1634762</v>
      </c>
      <c r="I37" s="133">
        <f t="shared" si="26"/>
        <v>2123490</v>
      </c>
      <c r="J37" s="133">
        <f t="shared" si="26"/>
        <v>4430343</v>
      </c>
    </row>
    <row r="38" spans="2:16">
      <c r="B38" s="132" t="s">
        <v>178</v>
      </c>
      <c r="C38" s="79">
        <f t="shared" ref="C38:J38" si="27">SUM(C10:C20)</f>
        <v>226781</v>
      </c>
      <c r="D38" s="79">
        <f t="shared" si="27"/>
        <v>697656</v>
      </c>
      <c r="E38" s="79">
        <f t="shared" si="27"/>
        <v>1146759</v>
      </c>
      <c r="F38" s="79">
        <f t="shared" si="27"/>
        <v>1575859</v>
      </c>
      <c r="G38" s="79">
        <f t="shared" si="27"/>
        <v>2516019</v>
      </c>
      <c r="H38" s="79">
        <f t="shared" si="27"/>
        <v>2872612</v>
      </c>
      <c r="I38" s="79">
        <f t="shared" si="27"/>
        <v>3454308</v>
      </c>
      <c r="J38" s="79">
        <f t="shared" si="27"/>
        <v>7109385</v>
      </c>
    </row>
    <row r="39" spans="2:16">
      <c r="B39" s="132" t="s">
        <v>18</v>
      </c>
      <c r="C39" s="79">
        <f t="shared" ref="C39:J39" si="28">SUM(C18:C19)</f>
        <v>0</v>
      </c>
      <c r="D39" s="79">
        <f t="shared" si="28"/>
        <v>111754</v>
      </c>
      <c r="E39" s="79">
        <f t="shared" si="28"/>
        <v>160958</v>
      </c>
      <c r="F39" s="79">
        <f t="shared" si="28"/>
        <v>267312</v>
      </c>
      <c r="G39" s="79">
        <f t="shared" si="28"/>
        <v>355478</v>
      </c>
      <c r="H39" s="79">
        <f t="shared" si="28"/>
        <v>560544</v>
      </c>
      <c r="I39" s="79">
        <f t="shared" si="28"/>
        <v>470883</v>
      </c>
      <c r="J39" s="79">
        <f t="shared" si="28"/>
        <v>1053943</v>
      </c>
      <c r="P39" s="80">
        <f>C34/J34-1</f>
        <v>-0.91518503852766053</v>
      </c>
    </row>
    <row r="40" spans="2:16">
      <c r="B40" s="132" t="s">
        <v>22</v>
      </c>
      <c r="C40" s="79">
        <f>SUM(C10:C19)</f>
        <v>226781</v>
      </c>
      <c r="D40" s="79">
        <f>SUM(D10:D19)</f>
        <v>647652</v>
      </c>
      <c r="E40" s="79">
        <f>SUM(E10:E19)</f>
        <v>1087030</v>
      </c>
      <c r="F40" s="79">
        <f>SUM(F10:F19)</f>
        <v>1469814</v>
      </c>
    </row>
    <row r="41" spans="2:16">
      <c r="B41" s="95" t="s">
        <v>19</v>
      </c>
      <c r="C41" s="79">
        <f t="shared" ref="C41:J41" si="29">SUM(C18:C20)</f>
        <v>0</v>
      </c>
      <c r="D41" s="79">
        <f t="shared" si="29"/>
        <v>161758</v>
      </c>
      <c r="E41" s="79">
        <f t="shared" si="29"/>
        <v>220687</v>
      </c>
      <c r="F41" s="79">
        <f t="shared" si="29"/>
        <v>373357</v>
      </c>
      <c r="G41" s="79">
        <f t="shared" si="29"/>
        <v>503802</v>
      </c>
      <c r="H41" s="79">
        <f t="shared" si="29"/>
        <v>747889</v>
      </c>
      <c r="I41" s="79">
        <f t="shared" si="29"/>
        <v>713990</v>
      </c>
      <c r="J41" s="79">
        <f t="shared" si="29"/>
        <v>1536964</v>
      </c>
    </row>
    <row r="42" spans="2:16">
      <c r="B42" s="95" t="s">
        <v>149</v>
      </c>
      <c r="C42" s="79">
        <f t="shared" ref="C42:J42" si="30">SUM(C10:C12)</f>
        <v>182798</v>
      </c>
      <c r="D42" s="79">
        <f t="shared" si="30"/>
        <v>229412</v>
      </c>
      <c r="E42" s="79">
        <f t="shared" si="30"/>
        <v>400954</v>
      </c>
      <c r="F42" s="79">
        <f t="shared" si="30"/>
        <v>490200</v>
      </c>
      <c r="G42" s="79">
        <f t="shared" si="30"/>
        <v>705233</v>
      </c>
      <c r="H42" s="79">
        <f t="shared" si="30"/>
        <v>810748</v>
      </c>
      <c r="I42" s="79">
        <f t="shared" si="30"/>
        <v>1210019</v>
      </c>
      <c r="J42" s="79">
        <f t="shared" si="30"/>
        <v>2347798</v>
      </c>
    </row>
    <row r="43" spans="2:16">
      <c r="F43" s="2"/>
      <c r="G43" s="2" t="s">
        <v>98</v>
      </c>
    </row>
    <row r="44" spans="2:16">
      <c r="G44" s="54" t="s">
        <v>150</v>
      </c>
    </row>
    <row r="45" spans="2:16">
      <c r="G45" s="54" t="s">
        <v>151</v>
      </c>
    </row>
    <row r="46" spans="2:16">
      <c r="G46" s="54" t="s">
        <v>52</v>
      </c>
    </row>
  </sheetData>
  <mergeCells count="2">
    <mergeCell ref="A1:B1"/>
    <mergeCell ref="A2:B2"/>
  </mergeCells>
  <hyperlinks>
    <hyperlink ref="G43" r:id="rId1"/>
  </hyperlinks>
  <pageMargins left="0.75" right="0.75" top="1" bottom="1" header="0" footer="0"/>
  <pageSetup paperSize="9" orientation="portrait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6"/>
  <sheetViews>
    <sheetView workbookViewId="0">
      <selection sqref="A1:B1"/>
    </sheetView>
  </sheetViews>
  <sheetFormatPr baseColWidth="10" defaultColWidth="11.42578125" defaultRowHeight="12.75"/>
  <cols>
    <col min="1" max="1" width="9.28515625" style="54" customWidth="1"/>
    <col min="2" max="3" width="14.140625" style="54" customWidth="1"/>
    <col min="4" max="6" width="11.42578125" style="54"/>
    <col min="7" max="8" width="12.28515625" style="54" customWidth="1"/>
    <col min="9" max="9" width="12" style="54" customWidth="1"/>
    <col min="10" max="16" width="11.42578125" style="54"/>
    <col min="17" max="17" width="11" style="54" bestFit="1" customWidth="1"/>
    <col min="18" max="18" width="10.140625" style="54" bestFit="1" customWidth="1"/>
    <col min="19" max="19" width="8.28515625" style="54" bestFit="1" customWidth="1"/>
    <col min="20" max="20" width="2.42578125" style="54" customWidth="1"/>
    <col min="21" max="21" width="11" style="54" bestFit="1" customWidth="1"/>
    <col min="22" max="22" width="6.85546875" style="54" bestFit="1" customWidth="1"/>
    <col min="23" max="23" width="11" style="54" bestFit="1" customWidth="1"/>
    <col min="24" max="24" width="8.42578125" style="54" customWidth="1"/>
    <col min="25" max="25" width="11.42578125" style="54"/>
    <col min="26" max="26" width="13.7109375" style="54" customWidth="1"/>
    <col min="27" max="16384" width="11.42578125" style="54"/>
  </cols>
  <sheetData>
    <row r="1" spans="1:30">
      <c r="A1" s="497" t="s">
        <v>52</v>
      </c>
      <c r="B1" s="498"/>
      <c r="C1" s="53"/>
      <c r="D1" s="53"/>
      <c r="E1" s="53"/>
      <c r="F1" s="53"/>
    </row>
    <row r="2" spans="1:30">
      <c r="A2" s="499" t="s">
        <v>53</v>
      </c>
      <c r="B2" s="498"/>
      <c r="C2" s="53"/>
      <c r="D2" s="53"/>
      <c r="E2" s="53"/>
      <c r="F2" s="53"/>
    </row>
    <row r="3" spans="1:30">
      <c r="A3" s="53"/>
      <c r="B3" s="53"/>
      <c r="C3" s="53"/>
      <c r="D3" s="53"/>
      <c r="E3" s="53"/>
      <c r="F3" s="53"/>
      <c r="S3" s="55"/>
    </row>
    <row r="4" spans="1:30">
      <c r="A4" s="56" t="s">
        <v>54</v>
      </c>
      <c r="B4" s="53"/>
      <c r="C4" s="53"/>
      <c r="D4" s="53"/>
      <c r="E4" s="53"/>
      <c r="F4" s="53"/>
    </row>
    <row r="5" spans="1:30">
      <c r="A5" s="57" t="s">
        <v>55</v>
      </c>
      <c r="B5" s="53"/>
      <c r="C5" s="53"/>
      <c r="D5" s="53"/>
      <c r="E5" s="53"/>
      <c r="F5" s="53"/>
    </row>
    <row r="6" spans="1:30">
      <c r="A6" s="53" t="s">
        <v>56</v>
      </c>
      <c r="B6" s="53"/>
      <c r="C6" s="53"/>
      <c r="D6" s="53"/>
      <c r="E6" s="53"/>
      <c r="F6" s="53"/>
    </row>
    <row r="7" spans="1:30" ht="13.5" thickBot="1">
      <c r="A7" s="134" t="s">
        <v>206</v>
      </c>
      <c r="B7" s="59"/>
      <c r="C7" s="59"/>
      <c r="D7" s="59"/>
      <c r="E7" s="59"/>
      <c r="F7" s="59"/>
      <c r="G7" s="59"/>
    </row>
    <row r="8" spans="1:30" ht="13.5" thickBot="1">
      <c r="A8" s="135"/>
      <c r="B8" s="135"/>
      <c r="C8" s="135"/>
      <c r="D8" s="135"/>
      <c r="E8" s="135"/>
      <c r="F8" s="135"/>
      <c r="G8" s="135"/>
      <c r="H8" s="135"/>
      <c r="I8" s="135"/>
      <c r="J8" s="135"/>
      <c r="K8" s="136"/>
      <c r="L8" s="135"/>
      <c r="M8" s="135"/>
      <c r="N8" s="135"/>
      <c r="O8" s="135"/>
    </row>
    <row r="9" spans="1:30" ht="26.25" thickBot="1">
      <c r="B9" s="137"/>
      <c r="C9" s="138">
        <v>2014</v>
      </c>
      <c r="D9" s="139">
        <v>2013</v>
      </c>
      <c r="E9" s="139">
        <v>2012</v>
      </c>
      <c r="F9" s="140">
        <v>2011</v>
      </c>
      <c r="G9" s="140">
        <v>2010</v>
      </c>
      <c r="H9" s="140">
        <v>2009</v>
      </c>
      <c r="I9" s="140">
        <v>2008</v>
      </c>
      <c r="J9" s="141">
        <v>2007</v>
      </c>
      <c r="K9" s="142" t="s">
        <v>1</v>
      </c>
      <c r="L9" s="143" t="s">
        <v>2</v>
      </c>
      <c r="M9" s="143" t="s">
        <v>153</v>
      </c>
      <c r="N9" s="144" t="s">
        <v>162</v>
      </c>
      <c r="Q9" s="54">
        <v>2009</v>
      </c>
      <c r="R9" s="54">
        <v>2008</v>
      </c>
      <c r="S9" s="54" t="s">
        <v>148</v>
      </c>
      <c r="U9" s="54">
        <v>2010</v>
      </c>
      <c r="W9" s="54">
        <v>2011</v>
      </c>
      <c r="Y9" s="54">
        <v>2012</v>
      </c>
      <c r="AA9" s="54">
        <v>2013</v>
      </c>
      <c r="AC9" s="54">
        <v>2014</v>
      </c>
    </row>
    <row r="10" spans="1:30">
      <c r="B10" s="74" t="s">
        <v>3</v>
      </c>
      <c r="C10" s="145">
        <v>18439</v>
      </c>
      <c r="D10" s="145">
        <v>34206</v>
      </c>
      <c r="E10" s="145">
        <v>28740</v>
      </c>
      <c r="F10" s="145">
        <v>56170</v>
      </c>
      <c r="G10" s="145">
        <v>87771</v>
      </c>
      <c r="H10" s="145">
        <v>126826</v>
      </c>
      <c r="I10" s="145">
        <v>200967</v>
      </c>
      <c r="J10" s="145">
        <v>369283</v>
      </c>
      <c r="K10" s="76">
        <f t="shared" ref="K10:K22" si="0">I10/J10-1</f>
        <v>-0.45579135784750446</v>
      </c>
      <c r="L10" s="77">
        <f t="shared" ref="L10:L22" si="1">H10/I10-1</f>
        <v>-0.36892126568043515</v>
      </c>
      <c r="M10" s="77">
        <f t="shared" ref="M10:M22" si="2">G10/H10-1</f>
        <v>-0.30794158926403103</v>
      </c>
      <c r="N10" s="78">
        <f t="shared" ref="N10:N21" si="3">F10/G10-1</f>
        <v>-0.36003919289970487</v>
      </c>
      <c r="P10" s="54" t="s">
        <v>3</v>
      </c>
      <c r="Q10" s="79">
        <f>H10</f>
        <v>126826</v>
      </c>
      <c r="R10" s="79">
        <f>I10</f>
        <v>200967</v>
      </c>
      <c r="S10" s="80">
        <f t="shared" ref="S10:S21" si="4">Q10/R10-1</f>
        <v>-0.36892126568043515</v>
      </c>
      <c r="U10" s="79">
        <f>G10</f>
        <v>87771</v>
      </c>
      <c r="V10" s="80">
        <f t="shared" ref="V10:V21" si="5">U10/Q10-1</f>
        <v>-0.30794158926403103</v>
      </c>
      <c r="W10" s="79">
        <f>F10</f>
        <v>56170</v>
      </c>
      <c r="X10" s="80">
        <f t="shared" ref="X10:X21" si="6">W10/U10-1</f>
        <v>-0.36003919289970487</v>
      </c>
      <c r="Y10" s="79">
        <f>E10</f>
        <v>28740</v>
      </c>
      <c r="Z10" s="80">
        <f t="shared" ref="Z10:Z21" si="7">Y10/W10-1</f>
        <v>-0.48833897098095069</v>
      </c>
      <c r="AA10" s="79">
        <f>D10</f>
        <v>34206</v>
      </c>
      <c r="AB10" s="80">
        <f t="shared" ref="AB10:AB21" si="8">AA10/Y10-1</f>
        <v>0.19018789144050108</v>
      </c>
      <c r="AC10" s="79">
        <f>C10</f>
        <v>18439</v>
      </c>
      <c r="AD10" s="80">
        <f t="shared" ref="AD10:AD21" si="9">AC10/AA10-1</f>
        <v>-0.46094252470326846</v>
      </c>
    </row>
    <row r="11" spans="1:30" ht="13.5" thickBot="1">
      <c r="B11" s="81" t="s">
        <v>4</v>
      </c>
      <c r="C11" s="145">
        <v>17311</v>
      </c>
      <c r="D11" s="145">
        <v>30051</v>
      </c>
      <c r="E11" s="145">
        <v>45260</v>
      </c>
      <c r="F11" s="145">
        <v>83981</v>
      </c>
      <c r="G11" s="145">
        <v>95062</v>
      </c>
      <c r="H11" s="145">
        <v>151568</v>
      </c>
      <c r="I11" s="145">
        <v>215278</v>
      </c>
      <c r="J11" s="145">
        <v>318533</v>
      </c>
      <c r="K11" s="82">
        <f t="shared" si="0"/>
        <v>-0.3241579365403271</v>
      </c>
      <c r="L11" s="83">
        <f t="shared" si="1"/>
        <v>-0.29594292031698544</v>
      </c>
      <c r="M11" s="83">
        <f t="shared" si="2"/>
        <v>-0.3728095640240684</v>
      </c>
      <c r="N11" s="84">
        <f t="shared" si="3"/>
        <v>-0.11656603059056192</v>
      </c>
      <c r="O11" s="80"/>
      <c r="P11" s="80" t="s">
        <v>4</v>
      </c>
      <c r="Q11" s="79">
        <f t="shared" ref="Q11:R21" si="10">Q10+H11</f>
        <v>278394</v>
      </c>
      <c r="R11" s="79">
        <f t="shared" si="10"/>
        <v>416245</v>
      </c>
      <c r="S11" s="80">
        <f t="shared" si="4"/>
        <v>-0.33117755168230245</v>
      </c>
      <c r="U11" s="79">
        <f t="shared" ref="U11:U21" si="11">G11+U10</f>
        <v>182833</v>
      </c>
      <c r="V11" s="80">
        <f t="shared" si="5"/>
        <v>-0.34325811619503299</v>
      </c>
      <c r="W11" s="79">
        <f t="shared" ref="W11:W21" si="12">F11+W10</f>
        <v>140151</v>
      </c>
      <c r="X11" s="80">
        <f t="shared" si="6"/>
        <v>-0.23344800993256143</v>
      </c>
      <c r="Y11" s="79">
        <f t="shared" ref="Y11:Y21" si="13">E11+Y10</f>
        <v>74000</v>
      </c>
      <c r="Z11" s="80">
        <f t="shared" si="7"/>
        <v>-0.4719980592361096</v>
      </c>
      <c r="AA11" s="79">
        <f t="shared" ref="AA11:AA21" si="14">D11+AA10</f>
        <v>64257</v>
      </c>
      <c r="AB11" s="80">
        <f t="shared" si="8"/>
        <v>-0.1316621621621622</v>
      </c>
      <c r="AC11" s="79">
        <f t="shared" ref="AC11:AC21" si="15">C11+AC10</f>
        <v>35750</v>
      </c>
      <c r="AD11" s="80">
        <f t="shared" si="9"/>
        <v>-0.44364038159266694</v>
      </c>
    </row>
    <row r="12" spans="1:30" ht="13.5" thickBot="1">
      <c r="B12" s="81" t="s">
        <v>5</v>
      </c>
      <c r="C12" s="145">
        <v>15772</v>
      </c>
      <c r="D12" s="145">
        <v>21653</v>
      </c>
      <c r="E12" s="145">
        <v>39456</v>
      </c>
      <c r="F12" s="145">
        <v>61931</v>
      </c>
      <c r="G12" s="145">
        <v>83244</v>
      </c>
      <c r="H12" s="145">
        <v>93400</v>
      </c>
      <c r="I12" s="145">
        <v>170584</v>
      </c>
      <c r="J12" s="146">
        <v>299561</v>
      </c>
      <c r="K12" s="82">
        <f t="shared" si="0"/>
        <v>-0.43055337644085845</v>
      </c>
      <c r="L12" s="83">
        <f t="shared" si="1"/>
        <v>-0.45246916475167664</v>
      </c>
      <c r="M12" s="83">
        <f t="shared" si="2"/>
        <v>-0.10873661670235546</v>
      </c>
      <c r="N12" s="84">
        <f t="shared" si="3"/>
        <v>-0.25603046465811352</v>
      </c>
      <c r="P12" s="54" t="s">
        <v>5</v>
      </c>
      <c r="Q12" s="79">
        <f t="shared" si="10"/>
        <v>371794</v>
      </c>
      <c r="R12" s="79">
        <f t="shared" si="10"/>
        <v>586829</v>
      </c>
      <c r="S12" s="80">
        <f t="shared" si="4"/>
        <v>-0.36643553743935631</v>
      </c>
      <c r="U12" s="79">
        <f t="shared" si="11"/>
        <v>266077</v>
      </c>
      <c r="V12" s="80">
        <f t="shared" si="5"/>
        <v>-0.28434294259724469</v>
      </c>
      <c r="W12" s="79">
        <f t="shared" si="12"/>
        <v>202082</v>
      </c>
      <c r="X12" s="80">
        <f t="shared" si="6"/>
        <v>-0.2405130845582294</v>
      </c>
      <c r="Y12" s="79">
        <f t="shared" si="13"/>
        <v>113456</v>
      </c>
      <c r="Z12" s="80">
        <f t="shared" si="7"/>
        <v>-0.4385645431062638</v>
      </c>
      <c r="AA12" s="79">
        <f t="shared" si="14"/>
        <v>85910</v>
      </c>
      <c r="AB12" s="80">
        <f t="shared" si="8"/>
        <v>-0.24279015653645464</v>
      </c>
      <c r="AC12" s="79">
        <f t="shared" si="15"/>
        <v>51522</v>
      </c>
      <c r="AD12" s="80">
        <f t="shared" si="9"/>
        <v>-0.40027936212315218</v>
      </c>
    </row>
    <row r="13" spans="1:30">
      <c r="B13" s="81" t="s">
        <v>6</v>
      </c>
      <c r="C13" s="145">
        <v>21231</v>
      </c>
      <c r="D13" s="145">
        <v>23958</v>
      </c>
      <c r="E13" s="145">
        <v>47123</v>
      </c>
      <c r="F13" s="145">
        <v>61754</v>
      </c>
      <c r="G13" s="145">
        <v>61335</v>
      </c>
      <c r="H13" s="145">
        <v>110055</v>
      </c>
      <c r="I13" s="145">
        <v>162691</v>
      </c>
      <c r="J13" s="145">
        <v>359926</v>
      </c>
      <c r="K13" s="82">
        <f t="shared" si="0"/>
        <v>-0.54798764190416915</v>
      </c>
      <c r="L13" s="83">
        <f t="shared" si="1"/>
        <v>-0.32353356977337411</v>
      </c>
      <c r="M13" s="83">
        <f t="shared" si="2"/>
        <v>-0.44268774703557312</v>
      </c>
      <c r="N13" s="84">
        <f t="shared" si="3"/>
        <v>6.8313361049971988E-3</v>
      </c>
      <c r="P13" s="54" t="s">
        <v>6</v>
      </c>
      <c r="Q13" s="79">
        <f t="shared" si="10"/>
        <v>481849</v>
      </c>
      <c r="R13" s="79">
        <f t="shared" si="10"/>
        <v>749520</v>
      </c>
      <c r="S13" s="80">
        <f t="shared" si="4"/>
        <v>-0.35712322553100651</v>
      </c>
      <c r="U13" s="79">
        <f t="shared" si="11"/>
        <v>327412</v>
      </c>
      <c r="V13" s="80">
        <f t="shared" si="5"/>
        <v>-0.32050912215237559</v>
      </c>
      <c r="W13" s="79">
        <f t="shared" si="12"/>
        <v>263836</v>
      </c>
      <c r="X13" s="80">
        <f t="shared" si="6"/>
        <v>-0.19417736674281949</v>
      </c>
      <c r="Y13" s="79">
        <f t="shared" si="13"/>
        <v>160579</v>
      </c>
      <c r="Z13" s="80">
        <f t="shared" si="7"/>
        <v>-0.39136812262162857</v>
      </c>
      <c r="AA13" s="79">
        <f t="shared" si="14"/>
        <v>109868</v>
      </c>
      <c r="AB13" s="80">
        <f t="shared" si="8"/>
        <v>-0.31580094532909031</v>
      </c>
      <c r="AC13" s="79">
        <f t="shared" si="15"/>
        <v>72753</v>
      </c>
      <c r="AD13" s="80">
        <f t="shared" si="9"/>
        <v>-0.33781446827101613</v>
      </c>
    </row>
    <row r="14" spans="1:30">
      <c r="B14" s="81" t="s">
        <v>7</v>
      </c>
      <c r="C14" s="85"/>
      <c r="D14" s="145">
        <v>26431</v>
      </c>
      <c r="E14" s="145">
        <v>32266</v>
      </c>
      <c r="F14" s="145">
        <v>64417</v>
      </c>
      <c r="G14" s="145">
        <v>61581</v>
      </c>
      <c r="H14" s="145">
        <v>125967</v>
      </c>
      <c r="I14" s="145">
        <v>203146</v>
      </c>
      <c r="J14" s="145">
        <v>324586</v>
      </c>
      <c r="K14" s="82">
        <f t="shared" si="0"/>
        <v>-0.37413813288311881</v>
      </c>
      <c r="L14" s="83">
        <f t="shared" si="1"/>
        <v>-0.37991887607927299</v>
      </c>
      <c r="M14" s="83">
        <f t="shared" si="2"/>
        <v>-0.51113386839410324</v>
      </c>
      <c r="N14" s="84">
        <f t="shared" si="3"/>
        <v>4.6053165749175839E-2</v>
      </c>
      <c r="P14" s="54" t="s">
        <v>7</v>
      </c>
      <c r="Q14" s="79">
        <f t="shared" si="10"/>
        <v>607816</v>
      </c>
      <c r="R14" s="79">
        <f t="shared" si="10"/>
        <v>952666</v>
      </c>
      <c r="S14" s="80">
        <f t="shared" si="4"/>
        <v>-0.36198415814146823</v>
      </c>
      <c r="U14" s="79">
        <f t="shared" si="11"/>
        <v>388993</v>
      </c>
      <c r="V14" s="80">
        <f t="shared" si="5"/>
        <v>-0.36001520196901693</v>
      </c>
      <c r="W14" s="79">
        <f t="shared" si="12"/>
        <v>328253</v>
      </c>
      <c r="X14" s="80">
        <f t="shared" si="6"/>
        <v>-0.15614676870792021</v>
      </c>
      <c r="Y14" s="79">
        <f t="shared" si="13"/>
        <v>192845</v>
      </c>
      <c r="Z14" s="80">
        <f t="shared" si="7"/>
        <v>-0.41251108139148762</v>
      </c>
      <c r="AA14" s="79">
        <f t="shared" si="14"/>
        <v>136299</v>
      </c>
      <c r="AB14" s="80">
        <f t="shared" si="8"/>
        <v>-0.29321994347792268</v>
      </c>
      <c r="AC14" s="79">
        <f t="shared" si="15"/>
        <v>72753</v>
      </c>
      <c r="AD14" s="80">
        <f t="shared" si="9"/>
        <v>-0.466224990645566</v>
      </c>
    </row>
    <row r="15" spans="1:30">
      <c r="B15" s="81" t="s">
        <v>8</v>
      </c>
      <c r="C15" s="85"/>
      <c r="D15" s="145">
        <v>20245</v>
      </c>
      <c r="E15" s="145">
        <v>54607</v>
      </c>
      <c r="F15" s="145">
        <v>50037</v>
      </c>
      <c r="G15" s="145">
        <v>72888</v>
      </c>
      <c r="H15" s="145">
        <v>166297</v>
      </c>
      <c r="I15" s="145">
        <v>136907</v>
      </c>
      <c r="J15" s="145">
        <v>317720</v>
      </c>
      <c r="K15" s="82">
        <f t="shared" si="0"/>
        <v>-0.56909542993831042</v>
      </c>
      <c r="L15" s="83">
        <f t="shared" si="1"/>
        <v>0.21467127320005552</v>
      </c>
      <c r="M15" s="83">
        <f t="shared" si="2"/>
        <v>-0.56169985026789426</v>
      </c>
      <c r="N15" s="84">
        <f t="shared" si="3"/>
        <v>-0.31350839644385908</v>
      </c>
      <c r="P15" s="54" t="s">
        <v>8</v>
      </c>
      <c r="Q15" s="79">
        <f t="shared" si="10"/>
        <v>774113</v>
      </c>
      <c r="R15" s="79">
        <f t="shared" si="10"/>
        <v>1089573</v>
      </c>
      <c r="S15" s="80">
        <f t="shared" si="4"/>
        <v>-0.28952626395844983</v>
      </c>
      <c r="U15" s="79">
        <f t="shared" si="11"/>
        <v>461881</v>
      </c>
      <c r="V15" s="80">
        <f t="shared" si="5"/>
        <v>-0.40334163100219222</v>
      </c>
      <c r="W15" s="79">
        <f t="shared" si="12"/>
        <v>378290</v>
      </c>
      <c r="X15" s="80">
        <f t="shared" si="6"/>
        <v>-0.18097951636893483</v>
      </c>
      <c r="Y15" s="79">
        <f t="shared" si="13"/>
        <v>247452</v>
      </c>
      <c r="Z15" s="80">
        <f t="shared" si="7"/>
        <v>-0.34586692748949222</v>
      </c>
      <c r="AA15" s="79">
        <f t="shared" si="14"/>
        <v>156544</v>
      </c>
      <c r="AB15" s="80">
        <f t="shared" si="8"/>
        <v>-0.36737629924187321</v>
      </c>
      <c r="AC15" s="79">
        <f t="shared" si="15"/>
        <v>72753</v>
      </c>
      <c r="AD15" s="80">
        <f t="shared" si="9"/>
        <v>-0.53525526369582987</v>
      </c>
    </row>
    <row r="16" spans="1:30">
      <c r="B16" s="81" t="s">
        <v>9</v>
      </c>
      <c r="C16" s="86"/>
      <c r="D16" s="145">
        <v>17945</v>
      </c>
      <c r="E16" s="145">
        <v>43983</v>
      </c>
      <c r="F16" s="145">
        <v>76173</v>
      </c>
      <c r="G16" s="145">
        <v>138147</v>
      </c>
      <c r="H16" s="145">
        <v>149223</v>
      </c>
      <c r="I16" s="145">
        <v>162609</v>
      </c>
      <c r="J16" s="145">
        <v>292313</v>
      </c>
      <c r="K16" s="82">
        <f t="shared" si="0"/>
        <v>-0.44371615357510619</v>
      </c>
      <c r="L16" s="83">
        <f t="shared" si="1"/>
        <v>-8.2320166780436521E-2</v>
      </c>
      <c r="M16" s="83">
        <f t="shared" si="2"/>
        <v>-7.4224482821012794E-2</v>
      </c>
      <c r="N16" s="84">
        <f t="shared" si="3"/>
        <v>-0.44860909031683638</v>
      </c>
      <c r="P16" s="54" t="s">
        <v>9</v>
      </c>
      <c r="Q16" s="79">
        <f t="shared" si="10"/>
        <v>923336</v>
      </c>
      <c r="R16" s="79">
        <f t="shared" si="10"/>
        <v>1252182</v>
      </c>
      <c r="S16" s="80">
        <f t="shared" si="4"/>
        <v>-0.26261837336744975</v>
      </c>
      <c r="U16" s="79">
        <f t="shared" si="11"/>
        <v>600028</v>
      </c>
      <c r="V16" s="80">
        <f t="shared" si="5"/>
        <v>-0.35015205732257815</v>
      </c>
      <c r="W16" s="79">
        <f t="shared" si="12"/>
        <v>454463</v>
      </c>
      <c r="X16" s="80">
        <f t="shared" si="6"/>
        <v>-0.24259701213943352</v>
      </c>
      <c r="Y16" s="79">
        <f t="shared" si="13"/>
        <v>291435</v>
      </c>
      <c r="Z16" s="80">
        <f t="shared" si="7"/>
        <v>-0.3587266730184856</v>
      </c>
      <c r="AA16" s="79">
        <f t="shared" si="14"/>
        <v>174489</v>
      </c>
      <c r="AB16" s="80">
        <f t="shared" si="8"/>
        <v>-0.40127644243141691</v>
      </c>
      <c r="AC16" s="79">
        <f t="shared" si="15"/>
        <v>72753</v>
      </c>
      <c r="AD16" s="80">
        <f t="shared" si="9"/>
        <v>-0.58305108058387634</v>
      </c>
    </row>
    <row r="17" spans="2:30">
      <c r="B17" s="81" t="s">
        <v>10</v>
      </c>
      <c r="C17" s="85"/>
      <c r="D17" s="145">
        <v>18445</v>
      </c>
      <c r="E17" s="145">
        <v>24235</v>
      </c>
      <c r="F17" s="145">
        <v>46591</v>
      </c>
      <c r="G17" s="145">
        <v>81524</v>
      </c>
      <c r="H17" s="145">
        <v>112236</v>
      </c>
      <c r="I17" s="145">
        <v>112877</v>
      </c>
      <c r="J17" s="145">
        <v>267104</v>
      </c>
      <c r="K17" s="82">
        <f t="shared" si="0"/>
        <v>-0.57740430693662392</v>
      </c>
      <c r="L17" s="83">
        <f t="shared" si="1"/>
        <v>-5.6787476633858303E-3</v>
      </c>
      <c r="M17" s="83">
        <f t="shared" si="2"/>
        <v>-0.27363769200612997</v>
      </c>
      <c r="N17" s="84">
        <f t="shared" si="3"/>
        <v>-0.42849958294489965</v>
      </c>
      <c r="P17" s="54" t="s">
        <v>10</v>
      </c>
      <c r="Q17" s="79">
        <f t="shared" si="10"/>
        <v>1035572</v>
      </c>
      <c r="R17" s="79">
        <f t="shared" si="10"/>
        <v>1365059</v>
      </c>
      <c r="S17" s="80">
        <f t="shared" si="4"/>
        <v>-0.24137198465414311</v>
      </c>
      <c r="U17" s="79">
        <f t="shared" si="11"/>
        <v>681552</v>
      </c>
      <c r="V17" s="80">
        <f t="shared" si="5"/>
        <v>-0.34185937819871526</v>
      </c>
      <c r="W17" s="79">
        <f t="shared" si="12"/>
        <v>501054</v>
      </c>
      <c r="X17" s="80">
        <f t="shared" si="6"/>
        <v>-0.26483379111205019</v>
      </c>
      <c r="Y17" s="79">
        <f t="shared" si="13"/>
        <v>315670</v>
      </c>
      <c r="Z17" s="80">
        <f t="shared" si="7"/>
        <v>-0.36998806515864557</v>
      </c>
      <c r="AA17" s="79">
        <f t="shared" si="14"/>
        <v>192934</v>
      </c>
      <c r="AB17" s="80">
        <f t="shared" si="8"/>
        <v>-0.38881110019957554</v>
      </c>
      <c r="AC17" s="79">
        <f t="shared" si="15"/>
        <v>72753</v>
      </c>
      <c r="AD17" s="80">
        <f t="shared" si="9"/>
        <v>-0.62291249857464215</v>
      </c>
    </row>
    <row r="18" spans="2:30">
      <c r="B18" s="81" t="s">
        <v>11</v>
      </c>
      <c r="C18" s="85"/>
      <c r="D18" s="145">
        <v>14340</v>
      </c>
      <c r="E18" s="145">
        <v>31140</v>
      </c>
      <c r="F18" s="145">
        <v>37193</v>
      </c>
      <c r="G18" s="145">
        <v>78999</v>
      </c>
      <c r="H18" s="145">
        <v>128719</v>
      </c>
      <c r="I18" s="145">
        <v>154573</v>
      </c>
      <c r="J18" s="145">
        <v>278489</v>
      </c>
      <c r="K18" s="82">
        <f t="shared" si="0"/>
        <v>-0.44495832869520879</v>
      </c>
      <c r="L18" s="83">
        <f t="shared" si="1"/>
        <v>-0.16726077646160709</v>
      </c>
      <c r="M18" s="83">
        <f t="shared" si="2"/>
        <v>-0.3862677615581227</v>
      </c>
      <c r="N18" s="84">
        <f t="shared" si="3"/>
        <v>-0.52919657210850768</v>
      </c>
      <c r="P18" s="54" t="s">
        <v>11</v>
      </c>
      <c r="Q18" s="79">
        <f t="shared" si="10"/>
        <v>1164291</v>
      </c>
      <c r="R18" s="79">
        <f t="shared" si="10"/>
        <v>1519632</v>
      </c>
      <c r="S18" s="80">
        <f t="shared" si="4"/>
        <v>-0.2338335860260905</v>
      </c>
      <c r="U18" s="79">
        <f t="shared" si="11"/>
        <v>760551</v>
      </c>
      <c r="V18" s="80">
        <f t="shared" si="5"/>
        <v>-0.34676897785862815</v>
      </c>
      <c r="W18" s="79">
        <f t="shared" si="12"/>
        <v>538247</v>
      </c>
      <c r="X18" s="80">
        <f t="shared" si="6"/>
        <v>-0.29229335047879756</v>
      </c>
      <c r="Y18" s="79">
        <f t="shared" si="13"/>
        <v>346810</v>
      </c>
      <c r="Z18" s="80">
        <f t="shared" si="7"/>
        <v>-0.35566756526278831</v>
      </c>
      <c r="AA18" s="79">
        <f t="shared" si="14"/>
        <v>207274</v>
      </c>
      <c r="AB18" s="80">
        <f t="shared" si="8"/>
        <v>-0.40234133963841878</v>
      </c>
      <c r="AC18" s="79">
        <f t="shared" si="15"/>
        <v>72753</v>
      </c>
      <c r="AD18" s="80">
        <f t="shared" si="9"/>
        <v>-0.6490008394685296</v>
      </c>
    </row>
    <row r="19" spans="2:30">
      <c r="B19" s="81" t="s">
        <v>12</v>
      </c>
      <c r="C19" s="85"/>
      <c r="D19" s="145">
        <v>14661</v>
      </c>
      <c r="E19" s="145">
        <v>26304</v>
      </c>
      <c r="F19" s="145">
        <v>34826</v>
      </c>
      <c r="G19" s="145">
        <v>61088</v>
      </c>
      <c r="H19" s="145">
        <v>89036</v>
      </c>
      <c r="I19" s="145">
        <v>130855</v>
      </c>
      <c r="J19" s="145">
        <v>214839</v>
      </c>
      <c r="K19" s="82">
        <f t="shared" si="0"/>
        <v>-0.39091598825166751</v>
      </c>
      <c r="L19" s="83">
        <f t="shared" si="1"/>
        <v>-0.31958274425891253</v>
      </c>
      <c r="M19" s="83">
        <f t="shared" si="2"/>
        <v>-0.31389550294262991</v>
      </c>
      <c r="N19" s="84">
        <f t="shared" si="3"/>
        <v>-0.4299044002095338</v>
      </c>
      <c r="P19" s="54" t="s">
        <v>12</v>
      </c>
      <c r="Q19" s="79">
        <f t="shared" si="10"/>
        <v>1253327</v>
      </c>
      <c r="R19" s="79">
        <f t="shared" si="10"/>
        <v>1650487</v>
      </c>
      <c r="S19" s="80">
        <f t="shared" si="4"/>
        <v>-0.24063200740145185</v>
      </c>
      <c r="U19" s="79">
        <f t="shared" si="11"/>
        <v>821639</v>
      </c>
      <c r="V19" s="80">
        <f t="shared" si="5"/>
        <v>-0.3444336553828331</v>
      </c>
      <c r="W19" s="87">
        <f t="shared" si="12"/>
        <v>573073</v>
      </c>
      <c r="X19" s="88">
        <f t="shared" si="6"/>
        <v>-0.30252458804900939</v>
      </c>
      <c r="Y19" s="79">
        <f t="shared" si="13"/>
        <v>373114</v>
      </c>
      <c r="Z19" s="89">
        <f t="shared" si="7"/>
        <v>-0.34892413357460572</v>
      </c>
      <c r="AA19" s="79">
        <f t="shared" si="14"/>
        <v>221935</v>
      </c>
      <c r="AB19" s="88">
        <f t="shared" si="8"/>
        <v>-0.40518179430415369</v>
      </c>
      <c r="AC19" s="79">
        <f t="shared" si="15"/>
        <v>72753</v>
      </c>
      <c r="AD19" s="88">
        <f t="shared" si="9"/>
        <v>-0.67218780273503498</v>
      </c>
    </row>
    <row r="20" spans="2:30">
      <c r="B20" s="81" t="s">
        <v>13</v>
      </c>
      <c r="C20" s="85"/>
      <c r="D20" s="145">
        <v>16431</v>
      </c>
      <c r="E20" s="145">
        <v>20982</v>
      </c>
      <c r="F20" s="145">
        <v>43127</v>
      </c>
      <c r="G20" s="145">
        <v>53748</v>
      </c>
      <c r="H20" s="145">
        <v>99811</v>
      </c>
      <c r="I20" s="145">
        <v>89454</v>
      </c>
      <c r="J20" s="145">
        <v>233845</v>
      </c>
      <c r="K20" s="82">
        <f t="shared" si="0"/>
        <v>-0.61746455985802562</v>
      </c>
      <c r="L20" s="83">
        <f t="shared" si="1"/>
        <v>0.11578017752140757</v>
      </c>
      <c r="M20" s="83">
        <f t="shared" si="2"/>
        <v>-0.46150223923214873</v>
      </c>
      <c r="N20" s="84">
        <f t="shared" si="3"/>
        <v>-0.19760735283173325</v>
      </c>
      <c r="P20" s="54" t="s">
        <v>13</v>
      </c>
      <c r="Q20" s="79">
        <f t="shared" si="10"/>
        <v>1353138</v>
      </c>
      <c r="R20" s="79">
        <f t="shared" si="10"/>
        <v>1739941</v>
      </c>
      <c r="S20" s="80">
        <f t="shared" si="4"/>
        <v>-0.22230811274635176</v>
      </c>
      <c r="U20" s="79">
        <f t="shared" si="11"/>
        <v>875387</v>
      </c>
      <c r="V20" s="80">
        <f t="shared" si="5"/>
        <v>-0.35306894049239623</v>
      </c>
      <c r="W20" s="87">
        <f t="shared" si="12"/>
        <v>616200</v>
      </c>
      <c r="X20" s="88">
        <f t="shared" si="6"/>
        <v>-0.29608276111022891</v>
      </c>
      <c r="Y20" s="79">
        <f t="shared" si="13"/>
        <v>394096</v>
      </c>
      <c r="Z20" s="89">
        <f t="shared" si="7"/>
        <v>-0.36044141512495942</v>
      </c>
      <c r="AA20" s="79">
        <f t="shared" si="14"/>
        <v>238366</v>
      </c>
      <c r="AB20" s="88">
        <f t="shared" si="8"/>
        <v>-0.39515752507003366</v>
      </c>
      <c r="AC20" s="79">
        <f t="shared" si="15"/>
        <v>72753</v>
      </c>
      <c r="AD20" s="88">
        <f t="shared" si="9"/>
        <v>-0.69478449107674756</v>
      </c>
    </row>
    <row r="21" spans="2:30" ht="13.5" thickBot="1">
      <c r="B21" s="90" t="s">
        <v>14</v>
      </c>
      <c r="C21" s="91"/>
      <c r="D21" s="145">
        <v>18713</v>
      </c>
      <c r="E21" s="145">
        <v>19034</v>
      </c>
      <c r="F21" s="145">
        <v>27186</v>
      </c>
      <c r="G21" s="145">
        <v>59102</v>
      </c>
      <c r="H21" s="145">
        <v>126840</v>
      </c>
      <c r="I21" s="145">
        <v>146054</v>
      </c>
      <c r="J21" s="145">
        <v>164510</v>
      </c>
      <c r="K21" s="92">
        <f t="shared" si="0"/>
        <v>-0.11218770895386299</v>
      </c>
      <c r="L21" s="93">
        <f t="shared" si="1"/>
        <v>-0.13155408273652214</v>
      </c>
      <c r="M21" s="93">
        <f t="shared" si="2"/>
        <v>-0.53404288867865024</v>
      </c>
      <c r="N21" s="94">
        <f t="shared" si="3"/>
        <v>-0.54001556630909275</v>
      </c>
      <c r="P21" s="54" t="s">
        <v>14</v>
      </c>
      <c r="Q21" s="79">
        <f t="shared" si="10"/>
        <v>1479978</v>
      </c>
      <c r="R21" s="79">
        <f t="shared" si="10"/>
        <v>1885995</v>
      </c>
      <c r="S21" s="80">
        <f t="shared" si="4"/>
        <v>-0.21527999809119325</v>
      </c>
      <c r="U21" s="79">
        <f t="shared" si="11"/>
        <v>934489</v>
      </c>
      <c r="V21" s="80">
        <f t="shared" si="5"/>
        <v>-0.36857912752757138</v>
      </c>
      <c r="W21" s="87">
        <f t="shared" si="12"/>
        <v>643386</v>
      </c>
      <c r="X21" s="88">
        <f t="shared" si="6"/>
        <v>-0.31151035485703948</v>
      </c>
      <c r="Y21" s="79">
        <f t="shared" si="13"/>
        <v>413130</v>
      </c>
      <c r="Z21" s="89">
        <f t="shared" si="7"/>
        <v>-0.35788158275125659</v>
      </c>
      <c r="AA21" s="79">
        <f t="shared" si="14"/>
        <v>257079</v>
      </c>
      <c r="AB21" s="88">
        <f t="shared" si="8"/>
        <v>-0.37772856001742794</v>
      </c>
      <c r="AC21" s="79">
        <f t="shared" si="15"/>
        <v>72753</v>
      </c>
      <c r="AD21" s="88">
        <f t="shared" si="9"/>
        <v>-0.71700138867818841</v>
      </c>
    </row>
    <row r="22" spans="2:30">
      <c r="B22" s="95"/>
      <c r="C22" s="96">
        <f t="shared" ref="C22:J22" si="16">SUM(C10:C21)</f>
        <v>72753</v>
      </c>
      <c r="D22" s="96">
        <f t="shared" si="16"/>
        <v>257079</v>
      </c>
      <c r="E22" s="96">
        <f t="shared" si="16"/>
        <v>413130</v>
      </c>
      <c r="F22" s="96">
        <f t="shared" si="16"/>
        <v>643386</v>
      </c>
      <c r="G22" s="96">
        <f t="shared" si="16"/>
        <v>934489</v>
      </c>
      <c r="H22" s="96">
        <f t="shared" si="16"/>
        <v>1479978</v>
      </c>
      <c r="I22" s="96">
        <f t="shared" si="16"/>
        <v>1885995</v>
      </c>
      <c r="J22" s="96">
        <f t="shared" si="16"/>
        <v>3440709</v>
      </c>
      <c r="K22" s="97">
        <f t="shared" si="0"/>
        <v>-0.45185861402402816</v>
      </c>
      <c r="L22" s="97">
        <f t="shared" si="1"/>
        <v>-0.21527999809119325</v>
      </c>
      <c r="M22" s="97">
        <f t="shared" si="2"/>
        <v>-0.36857912752757138</v>
      </c>
      <c r="N22" s="97"/>
    </row>
    <row r="24" spans="2:30" ht="13.5" thickBot="1">
      <c r="J24" s="98"/>
      <c r="K24" s="99"/>
      <c r="L24" s="99"/>
      <c r="M24" s="100"/>
      <c r="N24" s="100"/>
      <c r="O24" s="100"/>
      <c r="P24" s="100"/>
    </row>
    <row r="25" spans="2:30">
      <c r="B25" s="101" t="s">
        <v>84</v>
      </c>
      <c r="C25" s="102">
        <f t="shared" ref="C25:J25" si="17">SUM(C10:C12)</f>
        <v>51522</v>
      </c>
      <c r="D25" s="102">
        <f t="shared" si="17"/>
        <v>85910</v>
      </c>
      <c r="E25" s="102">
        <f t="shared" si="17"/>
        <v>113456</v>
      </c>
      <c r="F25" s="102">
        <f t="shared" si="17"/>
        <v>202082</v>
      </c>
      <c r="G25" s="102">
        <f t="shared" si="17"/>
        <v>266077</v>
      </c>
      <c r="H25" s="102">
        <f t="shared" si="17"/>
        <v>371794</v>
      </c>
      <c r="I25" s="102">
        <f t="shared" si="17"/>
        <v>586829</v>
      </c>
      <c r="J25" s="102">
        <f t="shared" si="17"/>
        <v>987377</v>
      </c>
      <c r="K25" s="103">
        <f>I25/J25-1</f>
        <v>-0.40566875671602642</v>
      </c>
      <c r="L25" s="103">
        <f>H25/I25-1</f>
        <v>-0.36643553743935631</v>
      </c>
      <c r="M25" s="103">
        <f>G25/H25-1</f>
        <v>-0.28434294259724469</v>
      </c>
      <c r="N25" s="104">
        <f>F25/G25-1</f>
        <v>-0.2405130845582294</v>
      </c>
    </row>
    <row r="26" spans="2:30">
      <c r="B26" s="105" t="s">
        <v>85</v>
      </c>
      <c r="C26" s="106">
        <f>SUM(C11:C13)</f>
        <v>54314</v>
      </c>
      <c r="D26" s="106">
        <f>SUM(D11:D13)</f>
        <v>75662</v>
      </c>
      <c r="E26" s="106">
        <f>SUM(E11:E13)</f>
        <v>131839</v>
      </c>
      <c r="F26" s="106">
        <f>SUM(F11:F13)</f>
        <v>207666</v>
      </c>
      <c r="G26" s="106">
        <f>SUM(G13:G15)</f>
        <v>195804</v>
      </c>
      <c r="H26" s="106">
        <f>SUM(H13:H15)</f>
        <v>402319</v>
      </c>
      <c r="I26" s="106">
        <f>SUM(I13:I15)</f>
        <v>502744</v>
      </c>
      <c r="J26" s="106">
        <f>SUM(J13:J15)</f>
        <v>1002232</v>
      </c>
      <c r="K26" s="97">
        <f>I26/J26-1</f>
        <v>-0.49837562560365267</v>
      </c>
      <c r="L26" s="97">
        <f>H26/I26-1</f>
        <v>-0.1997537514122496</v>
      </c>
      <c r="M26" s="97">
        <f>I26/J26-1</f>
        <v>-0.49837562560365267</v>
      </c>
      <c r="N26" s="107">
        <f>F26/G26-1</f>
        <v>6.058098915241783E-2</v>
      </c>
    </row>
    <row r="27" spans="2:30">
      <c r="B27" s="105" t="s">
        <v>86</v>
      </c>
      <c r="C27" s="106">
        <f t="shared" ref="C27:J27" si="18">SUM(C16:C18)</f>
        <v>0</v>
      </c>
      <c r="D27" s="106">
        <f t="shared" si="18"/>
        <v>50730</v>
      </c>
      <c r="E27" s="106">
        <f t="shared" si="18"/>
        <v>99358</v>
      </c>
      <c r="F27" s="106">
        <f t="shared" si="18"/>
        <v>159957</v>
      </c>
      <c r="G27" s="106">
        <f t="shared" si="18"/>
        <v>298670</v>
      </c>
      <c r="H27" s="106">
        <f t="shared" si="18"/>
        <v>390178</v>
      </c>
      <c r="I27" s="106">
        <f t="shared" si="18"/>
        <v>430059</v>
      </c>
      <c r="J27" s="106">
        <f t="shared" si="18"/>
        <v>837906</v>
      </c>
      <c r="K27" s="97">
        <f>I27/J27-1</f>
        <v>-0.4867455299281781</v>
      </c>
      <c r="L27" s="97">
        <f>H27/I27-1</f>
        <v>-9.2733787689596059E-2</v>
      </c>
      <c r="M27" s="97">
        <f>I27/J27-1</f>
        <v>-0.4867455299281781</v>
      </c>
      <c r="N27" s="107">
        <f>F27/G27-1</f>
        <v>-0.464435664780527</v>
      </c>
    </row>
    <row r="28" spans="2:30" ht="13.5" thickBot="1">
      <c r="B28" s="108" t="s">
        <v>87</v>
      </c>
      <c r="C28" s="109">
        <f t="shared" ref="C28:J28" si="19">SUM(C19:C21)</f>
        <v>0</v>
      </c>
      <c r="D28" s="109">
        <f t="shared" si="19"/>
        <v>49805</v>
      </c>
      <c r="E28" s="109">
        <f t="shared" si="19"/>
        <v>66320</v>
      </c>
      <c r="F28" s="109">
        <f t="shared" si="19"/>
        <v>105139</v>
      </c>
      <c r="G28" s="109">
        <f t="shared" si="19"/>
        <v>173938</v>
      </c>
      <c r="H28" s="109">
        <f t="shared" si="19"/>
        <v>315687</v>
      </c>
      <c r="I28" s="109">
        <f t="shared" si="19"/>
        <v>366363</v>
      </c>
      <c r="J28" s="109">
        <f t="shared" si="19"/>
        <v>613194</v>
      </c>
      <c r="K28" s="110">
        <f>I28/J28-1</f>
        <v>-0.4025332928893629</v>
      </c>
      <c r="L28" s="110">
        <f>H28/I28-1</f>
        <v>-0.13832182835057039</v>
      </c>
      <c r="M28" s="110">
        <f>I28/J28-1</f>
        <v>-0.4025332928893629</v>
      </c>
      <c r="N28" s="111">
        <f>F28/G28-1</f>
        <v>-0.39553749037013186</v>
      </c>
    </row>
    <row r="29" spans="2:30" ht="13.5" thickBot="1">
      <c r="F29" s="79"/>
      <c r="G29" s="79"/>
      <c r="H29" s="79"/>
      <c r="I29" s="79"/>
      <c r="J29" s="79"/>
    </row>
    <row r="30" spans="2:30">
      <c r="B30" s="112" t="s">
        <v>88</v>
      </c>
      <c r="C30" s="113">
        <f t="shared" ref="C30:J30" si="20">SUM(C10:C13)</f>
        <v>72753</v>
      </c>
      <c r="D30" s="113">
        <f t="shared" si="20"/>
        <v>109868</v>
      </c>
      <c r="E30" s="113">
        <f t="shared" si="20"/>
        <v>160579</v>
      </c>
      <c r="F30" s="113">
        <f t="shared" si="20"/>
        <v>263836</v>
      </c>
      <c r="G30" s="113">
        <f t="shared" si="20"/>
        <v>327412</v>
      </c>
      <c r="H30" s="113">
        <f t="shared" si="20"/>
        <v>481849</v>
      </c>
      <c r="I30" s="113">
        <f t="shared" si="20"/>
        <v>749520</v>
      </c>
      <c r="J30" s="113">
        <f t="shared" si="20"/>
        <v>1347303</v>
      </c>
      <c r="K30" s="114">
        <f>I30/J30-1</f>
        <v>-0.44368861347447452</v>
      </c>
      <c r="L30" s="115">
        <f>H30/I30-1</f>
        <v>-0.35712322553100651</v>
      </c>
      <c r="M30" s="116">
        <f>G30/H30-1</f>
        <v>-0.32050912215237559</v>
      </c>
      <c r="N30" s="117">
        <f>F30/G30-1</f>
        <v>-0.19417736674281949</v>
      </c>
      <c r="P30" s="80">
        <f>C30/J30-1</f>
        <v>-0.94600101090845934</v>
      </c>
    </row>
    <row r="31" spans="2:30">
      <c r="B31" s="118" t="s">
        <v>89</v>
      </c>
      <c r="C31" s="119">
        <f t="shared" ref="C31:J31" si="21">SUM(C14:C17)</f>
        <v>0</v>
      </c>
      <c r="D31" s="119">
        <f t="shared" si="21"/>
        <v>83066</v>
      </c>
      <c r="E31" s="119">
        <f t="shared" si="21"/>
        <v>155091</v>
      </c>
      <c r="F31" s="119">
        <f t="shared" si="21"/>
        <v>237218</v>
      </c>
      <c r="G31" s="119">
        <f t="shared" si="21"/>
        <v>354140</v>
      </c>
      <c r="H31" s="119">
        <f t="shared" si="21"/>
        <v>553723</v>
      </c>
      <c r="I31" s="119">
        <f t="shared" si="21"/>
        <v>615539</v>
      </c>
      <c r="J31" s="119">
        <f t="shared" si="21"/>
        <v>1201723</v>
      </c>
      <c r="K31" s="120">
        <f>I31/J31-1</f>
        <v>-0.48778628685645531</v>
      </c>
      <c r="L31" s="121">
        <f>H31/I31-1</f>
        <v>-0.10042580567600101</v>
      </c>
      <c r="M31" s="122">
        <f>I31/J31-1</f>
        <v>-0.48778628685645531</v>
      </c>
      <c r="N31" s="123"/>
      <c r="P31" s="80">
        <f>D31/J31-1</f>
        <v>-0.93087758160574441</v>
      </c>
    </row>
    <row r="32" spans="2:30" ht="13.5" thickBot="1">
      <c r="B32" s="124" t="s">
        <v>90</v>
      </c>
      <c r="C32" s="125">
        <f t="shared" ref="C32:J32" si="22">SUM(C18:C21)</f>
        <v>0</v>
      </c>
      <c r="D32" s="125">
        <f t="shared" si="22"/>
        <v>64145</v>
      </c>
      <c r="E32" s="125">
        <f t="shared" si="22"/>
        <v>97460</v>
      </c>
      <c r="F32" s="125">
        <f t="shared" si="22"/>
        <v>142332</v>
      </c>
      <c r="G32" s="125">
        <f t="shared" si="22"/>
        <v>252937</v>
      </c>
      <c r="H32" s="125">
        <f t="shared" si="22"/>
        <v>444406</v>
      </c>
      <c r="I32" s="125">
        <f t="shared" si="22"/>
        <v>520936</v>
      </c>
      <c r="J32" s="125">
        <f t="shared" si="22"/>
        <v>891683</v>
      </c>
      <c r="K32" s="126">
        <f>I32/J32-1</f>
        <v>-0.41578341181787704</v>
      </c>
      <c r="L32" s="127">
        <f>H32/I32-1</f>
        <v>-0.14690864136861337</v>
      </c>
      <c r="M32" s="128">
        <f>I32/J32-1</f>
        <v>-0.41578341181787704</v>
      </c>
      <c r="N32" s="129"/>
    </row>
    <row r="33" spans="2:16" ht="13.5" thickBot="1"/>
    <row r="34" spans="2:16">
      <c r="B34" s="101" t="s">
        <v>68</v>
      </c>
      <c r="C34" s="102">
        <f t="shared" ref="C34:J34" si="23">SUM(C10:C11)</f>
        <v>35750</v>
      </c>
      <c r="D34" s="102">
        <f t="shared" si="23"/>
        <v>64257</v>
      </c>
      <c r="E34" s="102">
        <f t="shared" si="23"/>
        <v>74000</v>
      </c>
      <c r="F34" s="102">
        <f t="shared" si="23"/>
        <v>140151</v>
      </c>
      <c r="G34" s="102">
        <f t="shared" si="23"/>
        <v>182833</v>
      </c>
      <c r="H34" s="102">
        <f t="shared" si="23"/>
        <v>278394</v>
      </c>
      <c r="I34" s="102">
        <f t="shared" si="23"/>
        <v>416245</v>
      </c>
      <c r="J34" s="102">
        <f t="shared" si="23"/>
        <v>687816</v>
      </c>
      <c r="K34" s="103">
        <f>I34/J34-1</f>
        <v>-0.394830885004129</v>
      </c>
      <c r="L34" s="103">
        <f>H34/I34-1</f>
        <v>-0.33117755168230245</v>
      </c>
      <c r="M34" s="103">
        <f>G34/H34-1</f>
        <v>-0.34325811619503299</v>
      </c>
      <c r="N34" s="104">
        <f>F34/G34-1</f>
        <v>-0.23344800993256143</v>
      </c>
      <c r="P34" s="80">
        <f>D42/J42-1</f>
        <v>-0.91299169415532266</v>
      </c>
    </row>
    <row r="35" spans="2:16">
      <c r="B35" s="130" t="s">
        <v>161</v>
      </c>
      <c r="C35" s="106">
        <f t="shared" ref="C35:J35" si="24">SUM(C14:C15)</f>
        <v>0</v>
      </c>
      <c r="D35" s="106">
        <f t="shared" si="24"/>
        <v>46676</v>
      </c>
      <c r="E35" s="106">
        <f t="shared" si="24"/>
        <v>86873</v>
      </c>
      <c r="F35" s="106">
        <f t="shared" si="24"/>
        <v>114454</v>
      </c>
      <c r="G35" s="106">
        <f t="shared" si="24"/>
        <v>134469</v>
      </c>
      <c r="H35" s="106">
        <f t="shared" si="24"/>
        <v>292264</v>
      </c>
      <c r="I35" s="106">
        <f t="shared" si="24"/>
        <v>340053</v>
      </c>
      <c r="J35" s="106">
        <f t="shared" si="24"/>
        <v>642306</v>
      </c>
      <c r="K35" s="97">
        <f>I35/J35-1</f>
        <v>-0.47057477277185644</v>
      </c>
      <c r="L35" s="97">
        <f>H35/I35-1</f>
        <v>-0.14053397558615865</v>
      </c>
      <c r="M35" s="97">
        <f>I35/J35-1</f>
        <v>-0.47057477277185644</v>
      </c>
      <c r="N35" s="107">
        <f>F35/G35-1</f>
        <v>-0.14884471513880526</v>
      </c>
      <c r="P35" s="80">
        <f>E32/J32-1</f>
        <v>-0.89070106753184708</v>
      </c>
    </row>
    <row r="36" spans="2:16" ht="13.5" thickBot="1">
      <c r="B36" s="131" t="s">
        <v>19</v>
      </c>
      <c r="C36" s="109">
        <f t="shared" ref="C36:J36" si="25">SUM(C18:C20)</f>
        <v>0</v>
      </c>
      <c r="D36" s="109">
        <f t="shared" si="25"/>
        <v>45432</v>
      </c>
      <c r="E36" s="109">
        <f t="shared" si="25"/>
        <v>78426</v>
      </c>
      <c r="F36" s="109">
        <f t="shared" si="25"/>
        <v>115146</v>
      </c>
      <c r="G36" s="109">
        <f t="shared" si="25"/>
        <v>193835</v>
      </c>
      <c r="H36" s="109">
        <f t="shared" si="25"/>
        <v>317566</v>
      </c>
      <c r="I36" s="109">
        <f t="shared" si="25"/>
        <v>374882</v>
      </c>
      <c r="J36" s="109">
        <f t="shared" si="25"/>
        <v>727173</v>
      </c>
      <c r="K36" s="110">
        <f>I36/J36-1</f>
        <v>-0.48446655747669398</v>
      </c>
      <c r="L36" s="110">
        <f>H36/I36-1</f>
        <v>-0.15289077629760828</v>
      </c>
      <c r="M36" s="110">
        <f>I36/J36-1</f>
        <v>-0.48446655747669398</v>
      </c>
      <c r="N36" s="111">
        <f>F36/G36-1</f>
        <v>-0.40595867619366988</v>
      </c>
    </row>
    <row r="37" spans="2:16">
      <c r="B37" s="132" t="s">
        <v>163</v>
      </c>
      <c r="C37" s="133">
        <f t="shared" ref="C37:J37" si="26">SUM(C10:C15)</f>
        <v>72753</v>
      </c>
      <c r="D37" s="133">
        <f t="shared" si="26"/>
        <v>156544</v>
      </c>
      <c r="E37" s="133">
        <f t="shared" si="26"/>
        <v>247452</v>
      </c>
      <c r="F37" s="133">
        <f t="shared" si="26"/>
        <v>378290</v>
      </c>
      <c r="G37" s="133">
        <f t="shared" si="26"/>
        <v>461881</v>
      </c>
      <c r="H37" s="133">
        <f t="shared" si="26"/>
        <v>774113</v>
      </c>
      <c r="I37" s="133">
        <f t="shared" si="26"/>
        <v>1089573</v>
      </c>
      <c r="J37" s="133">
        <f t="shared" si="26"/>
        <v>1989609</v>
      </c>
    </row>
    <row r="38" spans="2:16">
      <c r="B38" s="132" t="s">
        <v>178</v>
      </c>
      <c r="C38" s="79">
        <f t="shared" ref="C38:J38" si="27">SUM(C10:C20)</f>
        <v>72753</v>
      </c>
      <c r="D38" s="79">
        <f t="shared" si="27"/>
        <v>238366</v>
      </c>
      <c r="E38" s="79">
        <f t="shared" si="27"/>
        <v>394096</v>
      </c>
      <c r="F38" s="79">
        <f t="shared" si="27"/>
        <v>616200</v>
      </c>
      <c r="G38" s="79">
        <f t="shared" si="27"/>
        <v>875387</v>
      </c>
      <c r="H38" s="79">
        <f t="shared" si="27"/>
        <v>1353138</v>
      </c>
      <c r="I38" s="79">
        <f t="shared" si="27"/>
        <v>1739941</v>
      </c>
      <c r="J38" s="79">
        <f t="shared" si="27"/>
        <v>3276199</v>
      </c>
    </row>
    <row r="39" spans="2:16">
      <c r="B39" s="132" t="s">
        <v>18</v>
      </c>
      <c r="C39" s="79">
        <f t="shared" ref="C39:J39" si="28">SUM(C18:C19)</f>
        <v>0</v>
      </c>
      <c r="D39" s="79">
        <f t="shared" si="28"/>
        <v>29001</v>
      </c>
      <c r="E39" s="79">
        <f t="shared" si="28"/>
        <v>57444</v>
      </c>
      <c r="F39" s="79">
        <f t="shared" si="28"/>
        <v>72019</v>
      </c>
      <c r="G39" s="79">
        <f t="shared" si="28"/>
        <v>140087</v>
      </c>
      <c r="H39" s="79">
        <f t="shared" si="28"/>
        <v>217755</v>
      </c>
      <c r="I39" s="79">
        <f t="shared" si="28"/>
        <v>285428</v>
      </c>
      <c r="J39" s="79">
        <f t="shared" si="28"/>
        <v>493328</v>
      </c>
      <c r="P39" s="80">
        <f>C34/J34-1</f>
        <v>-0.94802389011014576</v>
      </c>
    </row>
    <row r="40" spans="2:16">
      <c r="B40" s="132" t="s">
        <v>22</v>
      </c>
      <c r="C40" s="79">
        <f>SUM(C10:C19)</f>
        <v>72753</v>
      </c>
      <c r="D40" s="79">
        <f>SUM(D10:D19)</f>
        <v>221935</v>
      </c>
      <c r="E40" s="79">
        <f>SUM(E10:E19)</f>
        <v>373114</v>
      </c>
      <c r="F40" s="79">
        <f>SUM(F10:F19)</f>
        <v>573073</v>
      </c>
    </row>
    <row r="41" spans="2:16">
      <c r="B41" s="95" t="s">
        <v>19</v>
      </c>
      <c r="C41" s="79">
        <f t="shared" ref="C41:J41" si="29">SUM(C18:C20)</f>
        <v>0</v>
      </c>
      <c r="D41" s="79">
        <f t="shared" si="29"/>
        <v>45432</v>
      </c>
      <c r="E41" s="79">
        <f t="shared" si="29"/>
        <v>78426</v>
      </c>
      <c r="F41" s="79">
        <f t="shared" si="29"/>
        <v>115146</v>
      </c>
      <c r="G41" s="79">
        <f t="shared" si="29"/>
        <v>193835</v>
      </c>
      <c r="H41" s="79">
        <f t="shared" si="29"/>
        <v>317566</v>
      </c>
      <c r="I41" s="79">
        <f t="shared" si="29"/>
        <v>374882</v>
      </c>
      <c r="J41" s="79">
        <f t="shared" si="29"/>
        <v>727173</v>
      </c>
    </row>
    <row r="42" spans="2:16">
      <c r="B42" s="95" t="s">
        <v>149</v>
      </c>
      <c r="C42" s="79">
        <f t="shared" ref="C42:J42" si="30">SUM(C10:C12)</f>
        <v>51522</v>
      </c>
      <c r="D42" s="79">
        <f t="shared" si="30"/>
        <v>85910</v>
      </c>
      <c r="E42" s="79">
        <f t="shared" si="30"/>
        <v>113456</v>
      </c>
      <c r="F42" s="79">
        <f t="shared" si="30"/>
        <v>202082</v>
      </c>
      <c r="G42" s="79">
        <f t="shared" si="30"/>
        <v>266077</v>
      </c>
      <c r="H42" s="79">
        <f t="shared" si="30"/>
        <v>371794</v>
      </c>
      <c r="I42" s="79">
        <f t="shared" si="30"/>
        <v>586829</v>
      </c>
      <c r="J42" s="79">
        <f t="shared" si="30"/>
        <v>987377</v>
      </c>
    </row>
    <row r="43" spans="2:16">
      <c r="F43" s="2"/>
      <c r="G43" s="2" t="s">
        <v>98</v>
      </c>
    </row>
    <row r="44" spans="2:16">
      <c r="G44" s="54" t="s">
        <v>150</v>
      </c>
    </row>
    <row r="45" spans="2:16">
      <c r="G45" s="54" t="s">
        <v>151</v>
      </c>
    </row>
    <row r="46" spans="2:16">
      <c r="G46" s="54" t="s">
        <v>52</v>
      </c>
    </row>
  </sheetData>
  <mergeCells count="2">
    <mergeCell ref="A1:B1"/>
    <mergeCell ref="A2:B2"/>
  </mergeCells>
  <hyperlinks>
    <hyperlink ref="G43" r:id="rId1"/>
  </hyperlinks>
  <pageMargins left="0.75" right="0.75" top="1" bottom="1" header="0" footer="0"/>
  <pageSetup paperSize="9" orientation="portrait" r:id="rId2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6"/>
  <sheetViews>
    <sheetView workbookViewId="0">
      <selection sqref="A1:B1"/>
    </sheetView>
  </sheetViews>
  <sheetFormatPr baseColWidth="10" defaultColWidth="11.42578125" defaultRowHeight="12.75"/>
  <cols>
    <col min="1" max="1" width="9.28515625" style="54" customWidth="1"/>
    <col min="2" max="3" width="14.140625" style="54" customWidth="1"/>
    <col min="4" max="6" width="11.42578125" style="54"/>
    <col min="7" max="8" width="12.28515625" style="54" customWidth="1"/>
    <col min="9" max="9" width="12" style="54" customWidth="1"/>
    <col min="10" max="16" width="11.42578125" style="54"/>
    <col min="17" max="17" width="11" style="54" bestFit="1" customWidth="1"/>
    <col min="18" max="18" width="10.140625" style="54" bestFit="1" customWidth="1"/>
    <col min="19" max="19" width="8.28515625" style="54" bestFit="1" customWidth="1"/>
    <col min="20" max="20" width="8.28515625" style="54" customWidth="1"/>
    <col min="21" max="21" width="11" style="54" bestFit="1" customWidth="1"/>
    <col min="22" max="22" width="6.85546875" style="54" bestFit="1" customWidth="1"/>
    <col min="23" max="23" width="11" style="54" bestFit="1" customWidth="1"/>
    <col min="24" max="24" width="8.42578125" style="54" customWidth="1"/>
    <col min="25" max="25" width="11.42578125" style="54"/>
    <col min="26" max="26" width="13.7109375" style="54" customWidth="1"/>
    <col min="27" max="16384" width="11.42578125" style="54"/>
  </cols>
  <sheetData>
    <row r="1" spans="1:30">
      <c r="A1" s="497" t="s">
        <v>52</v>
      </c>
      <c r="B1" s="498"/>
      <c r="C1" s="53"/>
      <c r="D1" s="53"/>
      <c r="E1" s="53"/>
      <c r="F1" s="53"/>
    </row>
    <row r="2" spans="1:30">
      <c r="A2" s="499" t="s">
        <v>53</v>
      </c>
      <c r="B2" s="498"/>
      <c r="C2" s="53"/>
      <c r="D2" s="53"/>
      <c r="E2" s="53"/>
      <c r="F2" s="53"/>
    </row>
    <row r="3" spans="1:30">
      <c r="A3" s="53"/>
      <c r="B3" s="53"/>
      <c r="C3" s="53"/>
      <c r="D3" s="53"/>
      <c r="E3" s="53"/>
      <c r="F3" s="53"/>
      <c r="S3" s="55"/>
    </row>
    <row r="4" spans="1:30">
      <c r="A4" s="56" t="s">
        <v>54</v>
      </c>
      <c r="B4" s="53"/>
      <c r="C4" s="53"/>
      <c r="D4" s="53"/>
      <c r="E4" s="53"/>
      <c r="F4" s="53"/>
    </row>
    <row r="5" spans="1:30">
      <c r="A5" s="57" t="s">
        <v>55</v>
      </c>
      <c r="B5" s="53"/>
      <c r="C5" s="53"/>
      <c r="D5" s="53"/>
      <c r="E5" s="53"/>
      <c r="F5" s="53"/>
    </row>
    <row r="6" spans="1:30">
      <c r="A6" s="53" t="s">
        <v>56</v>
      </c>
      <c r="B6" s="53"/>
      <c r="C6" s="53"/>
      <c r="D6" s="53"/>
      <c r="E6" s="53"/>
      <c r="F6" s="53"/>
    </row>
    <row r="7" spans="1:30" ht="13.5" thickBot="1">
      <c r="A7" s="134" t="s">
        <v>207</v>
      </c>
      <c r="B7" s="59"/>
      <c r="C7" s="59"/>
      <c r="D7" s="59"/>
      <c r="E7" s="59"/>
      <c r="F7" s="59"/>
      <c r="G7" s="59"/>
    </row>
    <row r="8" spans="1:30" ht="13.5" thickBot="1">
      <c r="A8" s="135"/>
      <c r="B8" s="135"/>
      <c r="C8" s="135"/>
      <c r="D8" s="136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47"/>
      <c r="Q8" s="147"/>
      <c r="R8" s="147"/>
      <c r="S8" s="147"/>
    </row>
    <row r="9" spans="1:30" ht="26.25" thickBot="1">
      <c r="B9" s="137"/>
      <c r="C9" s="138">
        <v>2014</v>
      </c>
      <c r="D9" s="139">
        <v>2013</v>
      </c>
      <c r="E9" s="139">
        <v>2012</v>
      </c>
      <c r="F9" s="140">
        <v>2011</v>
      </c>
      <c r="G9" s="140">
        <v>2010</v>
      </c>
      <c r="H9" s="140">
        <v>2009</v>
      </c>
      <c r="I9" s="140">
        <v>2008</v>
      </c>
      <c r="J9" s="141">
        <v>2007</v>
      </c>
      <c r="K9" s="142" t="s">
        <v>1</v>
      </c>
      <c r="L9" s="143" t="s">
        <v>2</v>
      </c>
      <c r="M9" s="143" t="s">
        <v>153</v>
      </c>
      <c r="N9" s="144" t="s">
        <v>162</v>
      </c>
      <c r="Q9" s="54">
        <v>2009</v>
      </c>
      <c r="R9" s="54">
        <v>2008</v>
      </c>
      <c r="S9" s="54" t="s">
        <v>148</v>
      </c>
      <c r="U9" s="54">
        <v>2010</v>
      </c>
      <c r="W9" s="54">
        <v>2011</v>
      </c>
      <c r="Y9" s="54">
        <v>2012</v>
      </c>
      <c r="AA9" s="54">
        <v>2013</v>
      </c>
      <c r="AC9" s="54">
        <v>2014</v>
      </c>
    </row>
    <row r="10" spans="1:30">
      <c r="B10" s="74" t="s">
        <v>3</v>
      </c>
      <c r="C10" s="145">
        <v>41893</v>
      </c>
      <c r="D10" s="145">
        <v>70941</v>
      </c>
      <c r="E10" s="145">
        <v>101931</v>
      </c>
      <c r="F10" s="145">
        <v>136790</v>
      </c>
      <c r="G10" s="145">
        <v>220869</v>
      </c>
      <c r="H10" s="145">
        <v>166190</v>
      </c>
      <c r="I10" s="145">
        <v>478820</v>
      </c>
      <c r="J10" s="145">
        <v>742369</v>
      </c>
      <c r="K10" s="76">
        <f t="shared" ref="K10:K22" si="0">I10/J10-1</f>
        <v>-0.35501078304724465</v>
      </c>
      <c r="L10" s="77">
        <f t="shared" ref="L10:L22" si="1">H10/I10-1</f>
        <v>-0.65291758907313813</v>
      </c>
      <c r="M10" s="77">
        <f t="shared" ref="M10:M22" si="2">G10/H10-1</f>
        <v>0.32901498285095365</v>
      </c>
      <c r="N10" s="78">
        <f t="shared" ref="N10:N21" si="3">F10/G10-1</f>
        <v>-0.38067361196003058</v>
      </c>
      <c r="P10" s="54" t="s">
        <v>3</v>
      </c>
      <c r="Q10" s="79">
        <f>H10</f>
        <v>166190</v>
      </c>
      <c r="R10" s="79">
        <f>I10</f>
        <v>478820</v>
      </c>
      <c r="S10" s="80">
        <f t="shared" ref="S10:S21" si="4">Q10/R10-1</f>
        <v>-0.65291758907313813</v>
      </c>
      <c r="U10" s="79">
        <f>G10</f>
        <v>220869</v>
      </c>
      <c r="V10" s="80">
        <f t="shared" ref="V10:V21" si="5">U10/Q10-1</f>
        <v>0.32901498285095365</v>
      </c>
      <c r="W10" s="79">
        <f>F10</f>
        <v>136790</v>
      </c>
      <c r="X10" s="80">
        <f t="shared" ref="X10:X21" si="6">W10/U10-1</f>
        <v>-0.38067361196003058</v>
      </c>
      <c r="Y10" s="79">
        <f>E10</f>
        <v>101931</v>
      </c>
      <c r="Z10" s="80">
        <f t="shared" ref="Z10:Z21" si="7">Y10/W10-1</f>
        <v>-0.25483587981577605</v>
      </c>
      <c r="AA10" s="79">
        <f>D10</f>
        <v>70941</v>
      </c>
      <c r="AB10" s="80">
        <f t="shared" ref="AB10:AB21" si="8">AA10/Y10-1</f>
        <v>-0.30402919622097302</v>
      </c>
      <c r="AC10" s="79">
        <f>C10</f>
        <v>41893</v>
      </c>
      <c r="AD10" s="80">
        <f t="shared" ref="AD10:AD21" si="9">AC10/AA10-1</f>
        <v>-0.40946702189143092</v>
      </c>
    </row>
    <row r="11" spans="1:30">
      <c r="B11" s="81" t="s">
        <v>4</v>
      </c>
      <c r="C11" s="145">
        <v>35950</v>
      </c>
      <c r="D11" s="145">
        <v>87411</v>
      </c>
      <c r="E11" s="145">
        <v>80431</v>
      </c>
      <c r="F11" s="145">
        <v>132994</v>
      </c>
      <c r="G11" s="145">
        <v>187284</v>
      </c>
      <c r="H11" s="145">
        <v>196118</v>
      </c>
      <c r="I11" s="145">
        <v>400914</v>
      </c>
      <c r="J11" s="145">
        <v>720450</v>
      </c>
      <c r="K11" s="82">
        <f t="shared" si="0"/>
        <v>-0.44352279825109309</v>
      </c>
      <c r="L11" s="83">
        <f t="shared" si="1"/>
        <v>-0.51082276997061715</v>
      </c>
      <c r="M11" s="83">
        <f t="shared" si="2"/>
        <v>-4.5044310058230286E-2</v>
      </c>
      <c r="N11" s="84">
        <f t="shared" si="3"/>
        <v>-0.28988060912838254</v>
      </c>
      <c r="O11" s="80"/>
      <c r="P11" s="80" t="s">
        <v>4</v>
      </c>
      <c r="Q11" s="79">
        <f t="shared" ref="Q11:R21" si="10">Q10+H11</f>
        <v>362308</v>
      </c>
      <c r="R11" s="79">
        <f t="shared" si="10"/>
        <v>879734</v>
      </c>
      <c r="S11" s="80">
        <f t="shared" si="4"/>
        <v>-0.58816187620348881</v>
      </c>
      <c r="U11" s="79">
        <f t="shared" ref="U11:U21" si="11">G11+U10</f>
        <v>408153</v>
      </c>
      <c r="V11" s="80">
        <f t="shared" si="5"/>
        <v>0.1265359859566999</v>
      </c>
      <c r="W11" s="79">
        <f t="shared" ref="W11:W21" si="12">F11+W10</f>
        <v>269784</v>
      </c>
      <c r="X11" s="80">
        <f t="shared" si="6"/>
        <v>-0.33901257616629055</v>
      </c>
      <c r="Y11" s="79">
        <f t="shared" ref="Y11:Y21" si="13">E11+Y10</f>
        <v>182362</v>
      </c>
      <c r="Z11" s="80">
        <f t="shared" si="7"/>
        <v>-0.32404442072176265</v>
      </c>
      <c r="AA11" s="79">
        <f t="shared" ref="AA11:AA21" si="14">D11+AA10</f>
        <v>158352</v>
      </c>
      <c r="AB11" s="80">
        <f t="shared" si="8"/>
        <v>-0.13166120134677184</v>
      </c>
      <c r="AC11" s="79">
        <f t="shared" ref="AC11:AC21" si="15">C11+AC10</f>
        <v>77843</v>
      </c>
      <c r="AD11" s="80">
        <f t="shared" si="9"/>
        <v>-0.50841795493583919</v>
      </c>
    </row>
    <row r="12" spans="1:30">
      <c r="B12" s="81" t="s">
        <v>5</v>
      </c>
      <c r="C12" s="145">
        <v>34625</v>
      </c>
      <c r="D12" s="145">
        <v>85484</v>
      </c>
      <c r="E12" s="145">
        <v>96047</v>
      </c>
      <c r="F12" s="145">
        <v>119482</v>
      </c>
      <c r="G12" s="145">
        <v>255180</v>
      </c>
      <c r="H12" s="145">
        <v>207078</v>
      </c>
      <c r="I12" s="145">
        <v>270597</v>
      </c>
      <c r="J12" s="145">
        <v>745303</v>
      </c>
      <c r="K12" s="82">
        <f t="shared" si="0"/>
        <v>-0.63693021495955338</v>
      </c>
      <c r="L12" s="83">
        <f t="shared" si="1"/>
        <v>-0.23473652701249459</v>
      </c>
      <c r="M12" s="83">
        <f t="shared" si="2"/>
        <v>0.23228928229942336</v>
      </c>
      <c r="N12" s="84">
        <f t="shared" si="3"/>
        <v>-0.53177364997256837</v>
      </c>
      <c r="P12" s="54" t="s">
        <v>5</v>
      </c>
      <c r="Q12" s="79">
        <f t="shared" si="10"/>
        <v>569386</v>
      </c>
      <c r="R12" s="79">
        <f t="shared" si="10"/>
        <v>1150331</v>
      </c>
      <c r="S12" s="80">
        <f t="shared" si="4"/>
        <v>-0.50502420607633802</v>
      </c>
      <c r="U12" s="79">
        <f t="shared" si="11"/>
        <v>663333</v>
      </c>
      <c r="V12" s="80">
        <f t="shared" si="5"/>
        <v>0.16499703189049253</v>
      </c>
      <c r="W12" s="79">
        <f t="shared" si="12"/>
        <v>389266</v>
      </c>
      <c r="X12" s="80">
        <f t="shared" si="6"/>
        <v>-0.41316653927966795</v>
      </c>
      <c r="Y12" s="79">
        <f t="shared" si="13"/>
        <v>278409</v>
      </c>
      <c r="Z12" s="80">
        <f t="shared" si="7"/>
        <v>-0.28478469735348066</v>
      </c>
      <c r="AA12" s="79">
        <f t="shared" si="14"/>
        <v>243836</v>
      </c>
      <c r="AB12" s="80">
        <f t="shared" si="8"/>
        <v>-0.12418061197734265</v>
      </c>
      <c r="AC12" s="79">
        <f t="shared" si="15"/>
        <v>112468</v>
      </c>
      <c r="AD12" s="80">
        <f t="shared" si="9"/>
        <v>-0.53875555701373057</v>
      </c>
    </row>
    <row r="13" spans="1:30">
      <c r="B13" s="81" t="s">
        <v>6</v>
      </c>
      <c r="C13" s="145">
        <v>50806</v>
      </c>
      <c r="D13" s="145">
        <v>47673</v>
      </c>
      <c r="E13" s="145">
        <v>70465</v>
      </c>
      <c r="F13" s="145">
        <v>106606</v>
      </c>
      <c r="G13" s="145">
        <v>216110</v>
      </c>
      <c r="H13" s="145">
        <v>147261</v>
      </c>
      <c r="I13" s="145">
        <v>346058</v>
      </c>
      <c r="J13" s="145">
        <v>598725</v>
      </c>
      <c r="K13" s="82">
        <f t="shared" si="0"/>
        <v>-0.42200843459017079</v>
      </c>
      <c r="L13" s="83">
        <f t="shared" si="1"/>
        <v>-0.57446150645267557</v>
      </c>
      <c r="M13" s="83">
        <f t="shared" si="2"/>
        <v>0.46753043915225345</v>
      </c>
      <c r="N13" s="84">
        <f t="shared" si="3"/>
        <v>-0.50670491879135626</v>
      </c>
      <c r="P13" s="54" t="s">
        <v>6</v>
      </c>
      <c r="Q13" s="79">
        <f t="shared" si="10"/>
        <v>716647</v>
      </c>
      <c r="R13" s="79">
        <f t="shared" si="10"/>
        <v>1496389</v>
      </c>
      <c r="S13" s="80">
        <f t="shared" si="4"/>
        <v>-0.52108241907685771</v>
      </c>
      <c r="U13" s="79">
        <f t="shared" si="11"/>
        <v>879443</v>
      </c>
      <c r="V13" s="80">
        <f t="shared" si="5"/>
        <v>0.22716344308983372</v>
      </c>
      <c r="W13" s="79">
        <f t="shared" si="12"/>
        <v>495872</v>
      </c>
      <c r="X13" s="80">
        <f t="shared" si="6"/>
        <v>-0.43615220088169449</v>
      </c>
      <c r="Y13" s="79">
        <f t="shared" si="13"/>
        <v>348874</v>
      </c>
      <c r="Z13" s="80">
        <f t="shared" si="7"/>
        <v>-0.29644343701600417</v>
      </c>
      <c r="AA13" s="79">
        <f t="shared" si="14"/>
        <v>291509</v>
      </c>
      <c r="AB13" s="80">
        <f t="shared" si="8"/>
        <v>-0.16442899155569057</v>
      </c>
      <c r="AC13" s="79">
        <f t="shared" si="15"/>
        <v>163274</v>
      </c>
      <c r="AD13" s="80">
        <f t="shared" si="9"/>
        <v>-0.43990065486828878</v>
      </c>
    </row>
    <row r="14" spans="1:30" ht="13.5" thickBot="1">
      <c r="B14" s="81" t="s">
        <v>7</v>
      </c>
      <c r="C14" s="85"/>
      <c r="D14" s="145">
        <v>48340</v>
      </c>
      <c r="E14" s="145">
        <v>95231</v>
      </c>
      <c r="F14" s="145">
        <v>107107</v>
      </c>
      <c r="G14" s="145">
        <v>248377</v>
      </c>
      <c r="H14" s="145">
        <v>190409</v>
      </c>
      <c r="I14" s="145">
        <v>267365</v>
      </c>
      <c r="J14" s="145">
        <v>671878</v>
      </c>
      <c r="K14" s="82">
        <f t="shared" si="0"/>
        <v>-0.60206317218304517</v>
      </c>
      <c r="L14" s="83">
        <f t="shared" si="1"/>
        <v>-0.28783124193518228</v>
      </c>
      <c r="M14" s="83">
        <f t="shared" si="2"/>
        <v>0.30443939099517348</v>
      </c>
      <c r="N14" s="84">
        <f t="shared" si="3"/>
        <v>-0.56877247088095917</v>
      </c>
      <c r="P14" s="54" t="s">
        <v>7</v>
      </c>
      <c r="Q14" s="79">
        <f t="shared" si="10"/>
        <v>907056</v>
      </c>
      <c r="R14" s="79">
        <f t="shared" si="10"/>
        <v>1763754</v>
      </c>
      <c r="S14" s="80">
        <f t="shared" si="4"/>
        <v>-0.48572419963328217</v>
      </c>
      <c r="U14" s="79">
        <f t="shared" si="11"/>
        <v>1127820</v>
      </c>
      <c r="V14" s="80">
        <f t="shared" si="5"/>
        <v>0.24338519341694442</v>
      </c>
      <c r="W14" s="79">
        <f t="shared" si="12"/>
        <v>602979</v>
      </c>
      <c r="X14" s="80">
        <f t="shared" si="6"/>
        <v>-0.46535883385646648</v>
      </c>
      <c r="Y14" s="79">
        <f t="shared" si="13"/>
        <v>444105</v>
      </c>
      <c r="Z14" s="80">
        <f t="shared" si="7"/>
        <v>-0.26348181279945071</v>
      </c>
      <c r="AA14" s="79">
        <f t="shared" si="14"/>
        <v>339849</v>
      </c>
      <c r="AB14" s="80">
        <f t="shared" si="8"/>
        <v>-0.23475529435606446</v>
      </c>
      <c r="AC14" s="79">
        <f t="shared" si="15"/>
        <v>163274</v>
      </c>
      <c r="AD14" s="80">
        <f t="shared" si="9"/>
        <v>-0.51956898504924243</v>
      </c>
    </row>
    <row r="15" spans="1:30" ht="13.5" thickBot="1">
      <c r="B15" s="81" t="s">
        <v>8</v>
      </c>
      <c r="C15" s="85"/>
      <c r="D15" s="145">
        <v>48542</v>
      </c>
      <c r="E15" s="145">
        <v>71282</v>
      </c>
      <c r="F15" s="145">
        <v>80035</v>
      </c>
      <c r="G15" s="145">
        <v>158745</v>
      </c>
      <c r="H15" s="145">
        <v>244189</v>
      </c>
      <c r="I15" s="145">
        <v>234879</v>
      </c>
      <c r="J15" s="146">
        <v>648683</v>
      </c>
      <c r="K15" s="82">
        <f t="shared" si="0"/>
        <v>-0.63791405046841065</v>
      </c>
      <c r="L15" s="83">
        <f t="shared" si="1"/>
        <v>3.9637430336471047E-2</v>
      </c>
      <c r="M15" s="83">
        <f t="shared" si="2"/>
        <v>-0.34990929157333051</v>
      </c>
      <c r="N15" s="84">
        <f t="shared" si="3"/>
        <v>-0.49582664020914047</v>
      </c>
      <c r="P15" s="54" t="s">
        <v>8</v>
      </c>
      <c r="Q15" s="79">
        <f t="shared" si="10"/>
        <v>1151245</v>
      </c>
      <c r="R15" s="79">
        <f t="shared" si="10"/>
        <v>1998633</v>
      </c>
      <c r="S15" s="80">
        <f t="shared" si="4"/>
        <v>-0.42398379292246247</v>
      </c>
      <c r="U15" s="79">
        <f t="shared" si="11"/>
        <v>1286565</v>
      </c>
      <c r="V15" s="80">
        <f t="shared" si="5"/>
        <v>0.11754231288735228</v>
      </c>
      <c r="W15" s="79">
        <f t="shared" si="12"/>
        <v>683014</v>
      </c>
      <c r="X15" s="80">
        <f t="shared" si="6"/>
        <v>-0.46911815570919468</v>
      </c>
      <c r="Y15" s="79">
        <f t="shared" si="13"/>
        <v>515387</v>
      </c>
      <c r="Z15" s="80">
        <f t="shared" si="7"/>
        <v>-0.24542249500010249</v>
      </c>
      <c r="AA15" s="79">
        <f t="shared" si="14"/>
        <v>388391</v>
      </c>
      <c r="AB15" s="80">
        <f t="shared" si="8"/>
        <v>-0.24640900915234576</v>
      </c>
      <c r="AC15" s="79">
        <f t="shared" si="15"/>
        <v>163274</v>
      </c>
      <c r="AD15" s="80">
        <f t="shared" si="9"/>
        <v>-0.57961435769623915</v>
      </c>
    </row>
    <row r="16" spans="1:30">
      <c r="B16" s="81" t="s">
        <v>9</v>
      </c>
      <c r="C16" s="86"/>
      <c r="D16" s="145">
        <v>49197</v>
      </c>
      <c r="E16" s="145">
        <v>59342</v>
      </c>
      <c r="F16" s="145">
        <v>103798</v>
      </c>
      <c r="G16" s="145">
        <v>172556</v>
      </c>
      <c r="H16" s="145">
        <v>195805</v>
      </c>
      <c r="I16" s="145">
        <v>244436</v>
      </c>
      <c r="J16" s="145">
        <v>512872</v>
      </c>
      <c r="K16" s="82">
        <f t="shared" si="0"/>
        <v>-0.52339765087585199</v>
      </c>
      <c r="L16" s="83">
        <f t="shared" si="1"/>
        <v>-0.19895187288288141</v>
      </c>
      <c r="M16" s="83">
        <f t="shared" si="2"/>
        <v>-0.11873547662214956</v>
      </c>
      <c r="N16" s="84">
        <f t="shared" si="3"/>
        <v>-0.39846774380490968</v>
      </c>
      <c r="P16" s="54" t="s">
        <v>9</v>
      </c>
      <c r="Q16" s="79">
        <f t="shared" si="10"/>
        <v>1347050</v>
      </c>
      <c r="R16" s="79">
        <f t="shared" si="10"/>
        <v>2243069</v>
      </c>
      <c r="S16" s="80">
        <f t="shared" si="4"/>
        <v>-0.39946118465370439</v>
      </c>
      <c r="U16" s="79">
        <f t="shared" si="11"/>
        <v>1459121</v>
      </c>
      <c r="V16" s="80">
        <f t="shared" si="5"/>
        <v>8.31973571879292E-2</v>
      </c>
      <c r="W16" s="79">
        <f t="shared" si="12"/>
        <v>786812</v>
      </c>
      <c r="X16" s="80">
        <f t="shared" si="6"/>
        <v>-0.46076302102430167</v>
      </c>
      <c r="Y16" s="79">
        <f t="shared" si="13"/>
        <v>574729</v>
      </c>
      <c r="Z16" s="80">
        <f t="shared" si="7"/>
        <v>-0.26954723618856857</v>
      </c>
      <c r="AA16" s="79">
        <f t="shared" si="14"/>
        <v>437588</v>
      </c>
      <c r="AB16" s="80">
        <f t="shared" si="8"/>
        <v>-0.23861854891609779</v>
      </c>
      <c r="AC16" s="79">
        <f t="shared" si="15"/>
        <v>163274</v>
      </c>
      <c r="AD16" s="80">
        <f t="shared" si="9"/>
        <v>-0.62687733667285217</v>
      </c>
    </row>
    <row r="17" spans="2:30">
      <c r="B17" s="81" t="s">
        <v>10</v>
      </c>
      <c r="C17" s="85"/>
      <c r="D17" s="145">
        <v>28833</v>
      </c>
      <c r="E17" s="145">
        <v>136043</v>
      </c>
      <c r="F17" s="145">
        <v>119859</v>
      </c>
      <c r="G17" s="145">
        <v>189858</v>
      </c>
      <c r="H17" s="145">
        <v>190293</v>
      </c>
      <c r="I17" s="145">
        <v>216081</v>
      </c>
      <c r="J17" s="145">
        <v>636865</v>
      </c>
      <c r="K17" s="82">
        <f t="shared" si="0"/>
        <v>-0.66071145376178619</v>
      </c>
      <c r="L17" s="83">
        <f t="shared" si="1"/>
        <v>-0.11934413483832451</v>
      </c>
      <c r="M17" s="83">
        <f t="shared" si="2"/>
        <v>-2.2859485109804067E-3</v>
      </c>
      <c r="N17" s="84">
        <f t="shared" si="3"/>
        <v>-0.36869133773662421</v>
      </c>
      <c r="P17" s="54" t="s">
        <v>10</v>
      </c>
      <c r="Q17" s="79">
        <f t="shared" si="10"/>
        <v>1537343</v>
      </c>
      <c r="R17" s="79">
        <f t="shared" si="10"/>
        <v>2459150</v>
      </c>
      <c r="S17" s="80">
        <f t="shared" si="4"/>
        <v>-0.37484781326881245</v>
      </c>
      <c r="U17" s="79">
        <f t="shared" si="11"/>
        <v>1648979</v>
      </c>
      <c r="V17" s="80">
        <f t="shared" si="5"/>
        <v>7.2616195605014644E-2</v>
      </c>
      <c r="W17" s="79">
        <f t="shared" si="12"/>
        <v>906671</v>
      </c>
      <c r="X17" s="80">
        <f t="shared" si="6"/>
        <v>-0.45016219127108348</v>
      </c>
      <c r="Y17" s="79">
        <f t="shared" si="13"/>
        <v>710772</v>
      </c>
      <c r="Z17" s="80">
        <f t="shared" si="7"/>
        <v>-0.21606404087039288</v>
      </c>
      <c r="AA17" s="79">
        <f t="shared" si="14"/>
        <v>466421</v>
      </c>
      <c r="AB17" s="80">
        <f t="shared" si="8"/>
        <v>-0.34378253504640022</v>
      </c>
      <c r="AC17" s="79">
        <f t="shared" si="15"/>
        <v>163274</v>
      </c>
      <c r="AD17" s="80">
        <f t="shared" si="9"/>
        <v>-0.6499428627784769</v>
      </c>
    </row>
    <row r="18" spans="2:30">
      <c r="B18" s="81" t="s">
        <v>11</v>
      </c>
      <c r="C18" s="85"/>
      <c r="D18" s="145">
        <v>39035</v>
      </c>
      <c r="E18" s="145">
        <v>102628</v>
      </c>
      <c r="F18" s="145">
        <v>94743</v>
      </c>
      <c r="G18" s="145">
        <v>119313</v>
      </c>
      <c r="H18" s="145">
        <v>189932</v>
      </c>
      <c r="I18" s="145">
        <v>183481</v>
      </c>
      <c r="J18" s="145">
        <v>479142</v>
      </c>
      <c r="K18" s="82">
        <f t="shared" si="0"/>
        <v>-0.61706341752549343</v>
      </c>
      <c r="L18" s="83">
        <f t="shared" si="1"/>
        <v>3.515895378813072E-2</v>
      </c>
      <c r="M18" s="83">
        <f t="shared" si="2"/>
        <v>-0.37181201693237576</v>
      </c>
      <c r="N18" s="84">
        <f t="shared" si="3"/>
        <v>-0.20592894319981891</v>
      </c>
      <c r="P18" s="54" t="s">
        <v>11</v>
      </c>
      <c r="Q18" s="79">
        <f t="shared" si="10"/>
        <v>1727275</v>
      </c>
      <c r="R18" s="79">
        <f t="shared" si="10"/>
        <v>2642631</v>
      </c>
      <c r="S18" s="80">
        <f t="shared" si="4"/>
        <v>-0.34638055786070776</v>
      </c>
      <c r="U18" s="79">
        <f t="shared" si="11"/>
        <v>1768292</v>
      </c>
      <c r="V18" s="80">
        <f t="shared" si="5"/>
        <v>2.3746652964930393E-2</v>
      </c>
      <c r="W18" s="79">
        <f t="shared" si="12"/>
        <v>1001414</v>
      </c>
      <c r="X18" s="80">
        <f t="shared" si="6"/>
        <v>-0.4336828985258091</v>
      </c>
      <c r="Y18" s="79">
        <f t="shared" si="13"/>
        <v>813400</v>
      </c>
      <c r="Z18" s="80">
        <f t="shared" si="7"/>
        <v>-0.18774852358764704</v>
      </c>
      <c r="AA18" s="79">
        <f t="shared" si="14"/>
        <v>505456</v>
      </c>
      <c r="AB18" s="80">
        <f t="shared" si="8"/>
        <v>-0.3785886402753873</v>
      </c>
      <c r="AC18" s="79">
        <f t="shared" si="15"/>
        <v>163274</v>
      </c>
      <c r="AD18" s="80">
        <f t="shared" si="9"/>
        <v>-0.67697682884365795</v>
      </c>
    </row>
    <row r="19" spans="2:30">
      <c r="B19" s="81" t="s">
        <v>12</v>
      </c>
      <c r="C19" s="85"/>
      <c r="D19" s="145">
        <v>39664</v>
      </c>
      <c r="E19" s="145">
        <v>101946</v>
      </c>
      <c r="F19" s="145">
        <v>87402</v>
      </c>
      <c r="G19" s="145">
        <v>116256</v>
      </c>
      <c r="H19" s="145">
        <v>143904</v>
      </c>
      <c r="I19" s="145">
        <v>228444</v>
      </c>
      <c r="J19" s="145">
        <v>474941</v>
      </c>
      <c r="K19" s="82">
        <f t="shared" si="0"/>
        <v>-0.51900551858020261</v>
      </c>
      <c r="L19" s="83">
        <f t="shared" si="1"/>
        <v>-0.3700688133634501</v>
      </c>
      <c r="M19" s="83">
        <f t="shared" si="2"/>
        <v>-0.19212808539026016</v>
      </c>
      <c r="N19" s="84">
        <f t="shared" si="3"/>
        <v>-0.24819364161849711</v>
      </c>
      <c r="P19" s="54" t="s">
        <v>12</v>
      </c>
      <c r="Q19" s="79">
        <f t="shared" si="10"/>
        <v>1871179</v>
      </c>
      <c r="R19" s="79">
        <f t="shared" si="10"/>
        <v>2871075</v>
      </c>
      <c r="S19" s="80">
        <f t="shared" si="4"/>
        <v>-0.34826537098473564</v>
      </c>
      <c r="U19" s="79">
        <f t="shared" si="11"/>
        <v>1884548</v>
      </c>
      <c r="V19" s="80">
        <f t="shared" si="5"/>
        <v>7.1446932655827577E-3</v>
      </c>
      <c r="W19" s="87">
        <f t="shared" si="12"/>
        <v>1088816</v>
      </c>
      <c r="X19" s="88">
        <f t="shared" si="6"/>
        <v>-0.42224024010001338</v>
      </c>
      <c r="Y19" s="79">
        <f t="shared" si="13"/>
        <v>915346</v>
      </c>
      <c r="Z19" s="89">
        <f t="shared" si="7"/>
        <v>-0.15931984834903234</v>
      </c>
      <c r="AA19" s="79">
        <f t="shared" si="14"/>
        <v>545120</v>
      </c>
      <c r="AB19" s="88">
        <f t="shared" si="8"/>
        <v>-0.4044656337603485</v>
      </c>
      <c r="AC19" s="79">
        <f t="shared" si="15"/>
        <v>163274</v>
      </c>
      <c r="AD19" s="88">
        <f t="shared" si="9"/>
        <v>-0.70048062811857936</v>
      </c>
    </row>
    <row r="20" spans="2:30">
      <c r="B20" s="81" t="s">
        <v>13</v>
      </c>
      <c r="C20" s="85"/>
      <c r="D20" s="145">
        <v>46592</v>
      </c>
      <c r="E20" s="145">
        <v>69067</v>
      </c>
      <c r="F20" s="145">
        <v>98595</v>
      </c>
      <c r="G20" s="145">
        <v>134140</v>
      </c>
      <c r="H20" s="145">
        <v>153653</v>
      </c>
      <c r="I20" s="145">
        <v>167556</v>
      </c>
      <c r="J20" s="145">
        <v>475156</v>
      </c>
      <c r="K20" s="82">
        <f t="shared" si="0"/>
        <v>-0.64736633863404869</v>
      </c>
      <c r="L20" s="83">
        <f t="shared" si="1"/>
        <v>-8.2975244097495793E-2</v>
      </c>
      <c r="M20" s="83">
        <f t="shared" si="2"/>
        <v>-0.12699394089279092</v>
      </c>
      <c r="N20" s="84">
        <f t="shared" si="3"/>
        <v>-0.2649843447144774</v>
      </c>
      <c r="P20" s="54" t="s">
        <v>13</v>
      </c>
      <c r="Q20" s="79">
        <f t="shared" si="10"/>
        <v>2024832</v>
      </c>
      <c r="R20" s="79">
        <f t="shared" si="10"/>
        <v>3038631</v>
      </c>
      <c r="S20" s="80">
        <f t="shared" si="4"/>
        <v>-0.33363675944858062</v>
      </c>
      <c r="U20" s="79">
        <f t="shared" si="11"/>
        <v>2018688</v>
      </c>
      <c r="V20" s="80">
        <f t="shared" si="5"/>
        <v>-3.0343258107339288E-3</v>
      </c>
      <c r="W20" s="87">
        <f t="shared" si="12"/>
        <v>1187411</v>
      </c>
      <c r="X20" s="88">
        <f t="shared" si="6"/>
        <v>-0.41179072744277467</v>
      </c>
      <c r="Y20" s="79">
        <f t="shared" si="13"/>
        <v>984413</v>
      </c>
      <c r="Z20" s="89">
        <f t="shared" si="7"/>
        <v>-0.17095849709999322</v>
      </c>
      <c r="AA20" s="79">
        <f t="shared" si="14"/>
        <v>591712</v>
      </c>
      <c r="AB20" s="88">
        <f t="shared" si="8"/>
        <v>-0.39891894966848263</v>
      </c>
      <c r="AC20" s="79">
        <f t="shared" si="15"/>
        <v>163274</v>
      </c>
      <c r="AD20" s="88">
        <f t="shared" si="9"/>
        <v>-0.72406508571737604</v>
      </c>
    </row>
    <row r="21" spans="2:30" ht="13.5" thickBot="1">
      <c r="B21" s="90" t="s">
        <v>14</v>
      </c>
      <c r="C21" s="91"/>
      <c r="D21" s="145">
        <v>26800</v>
      </c>
      <c r="E21" s="145">
        <v>34538</v>
      </c>
      <c r="F21" s="145">
        <v>60135</v>
      </c>
      <c r="G21" s="145">
        <v>115887</v>
      </c>
      <c r="H21" s="145">
        <v>162318</v>
      </c>
      <c r="I21" s="145">
        <v>125536</v>
      </c>
      <c r="J21" s="145">
        <v>380149</v>
      </c>
      <c r="K21" s="92">
        <f t="shared" si="0"/>
        <v>-0.6697715895609353</v>
      </c>
      <c r="L21" s="93">
        <f t="shared" si="1"/>
        <v>0.2929996176395615</v>
      </c>
      <c r="M21" s="93">
        <f t="shared" si="2"/>
        <v>-0.28604960632831844</v>
      </c>
      <c r="N21" s="94">
        <f t="shared" si="3"/>
        <v>-0.48108933702658629</v>
      </c>
      <c r="P21" s="54" t="s">
        <v>14</v>
      </c>
      <c r="Q21" s="79">
        <f t="shared" si="10"/>
        <v>2187150</v>
      </c>
      <c r="R21" s="79">
        <f t="shared" si="10"/>
        <v>3164167</v>
      </c>
      <c r="S21" s="80">
        <f t="shared" si="4"/>
        <v>-0.30877542177767481</v>
      </c>
      <c r="U21" s="79">
        <f t="shared" si="11"/>
        <v>2134575</v>
      </c>
      <c r="V21" s="80">
        <f t="shared" si="5"/>
        <v>-2.4038131815376174E-2</v>
      </c>
      <c r="W21" s="87">
        <f t="shared" si="12"/>
        <v>1247546</v>
      </c>
      <c r="X21" s="88">
        <f t="shared" si="6"/>
        <v>-0.41555297893023202</v>
      </c>
      <c r="Y21" s="79">
        <f t="shared" si="13"/>
        <v>1018951</v>
      </c>
      <c r="Z21" s="89">
        <f t="shared" si="7"/>
        <v>-0.18323572838195945</v>
      </c>
      <c r="AA21" s="79">
        <f t="shared" si="14"/>
        <v>618512</v>
      </c>
      <c r="AB21" s="88">
        <f t="shared" si="8"/>
        <v>-0.39299141960702721</v>
      </c>
      <c r="AC21" s="79">
        <f t="shared" si="15"/>
        <v>163274</v>
      </c>
      <c r="AD21" s="88">
        <f t="shared" si="9"/>
        <v>-0.73602128980520987</v>
      </c>
    </row>
    <row r="22" spans="2:30">
      <c r="B22" s="95"/>
      <c r="C22" s="96">
        <f t="shared" ref="C22:J22" si="16">SUM(C10:C21)</f>
        <v>163274</v>
      </c>
      <c r="D22" s="96">
        <f t="shared" si="16"/>
        <v>618512</v>
      </c>
      <c r="E22" s="96">
        <f t="shared" si="16"/>
        <v>1018951</v>
      </c>
      <c r="F22" s="96">
        <f t="shared" si="16"/>
        <v>1247546</v>
      </c>
      <c r="G22" s="96">
        <f t="shared" si="16"/>
        <v>2134575</v>
      </c>
      <c r="H22" s="96">
        <f t="shared" si="16"/>
        <v>2187150</v>
      </c>
      <c r="I22" s="96">
        <f t="shared" si="16"/>
        <v>3164167</v>
      </c>
      <c r="J22" s="96">
        <f t="shared" si="16"/>
        <v>7086533</v>
      </c>
      <c r="K22" s="97">
        <f t="shared" si="0"/>
        <v>-0.55349576443092841</v>
      </c>
      <c r="L22" s="97">
        <f t="shared" si="1"/>
        <v>-0.30877542177767481</v>
      </c>
      <c r="M22" s="97">
        <f t="shared" si="2"/>
        <v>-2.4038131815376174E-2</v>
      </c>
      <c r="N22" s="97"/>
    </row>
    <row r="24" spans="2:30" ht="13.5" thickBot="1">
      <c r="J24" s="98"/>
      <c r="K24" s="99"/>
      <c r="L24" s="99"/>
      <c r="M24" s="100"/>
      <c r="N24" s="100"/>
      <c r="O24" s="100"/>
      <c r="P24" s="100"/>
    </row>
    <row r="25" spans="2:30">
      <c r="B25" s="101" t="s">
        <v>84</v>
      </c>
      <c r="C25" s="102">
        <f t="shared" ref="C25:J25" si="17">SUM(C10:C12)</f>
        <v>112468</v>
      </c>
      <c r="D25" s="102">
        <f t="shared" si="17"/>
        <v>243836</v>
      </c>
      <c r="E25" s="102">
        <f t="shared" si="17"/>
        <v>278409</v>
      </c>
      <c r="F25" s="102">
        <f t="shared" si="17"/>
        <v>389266</v>
      </c>
      <c r="G25" s="102">
        <f t="shared" si="17"/>
        <v>663333</v>
      </c>
      <c r="H25" s="102">
        <f t="shared" si="17"/>
        <v>569386</v>
      </c>
      <c r="I25" s="102">
        <f t="shared" si="17"/>
        <v>1150331</v>
      </c>
      <c r="J25" s="102">
        <f t="shared" si="17"/>
        <v>2208122</v>
      </c>
      <c r="K25" s="103">
        <f>I25/J25-1</f>
        <v>-0.47904554186770476</v>
      </c>
      <c r="L25" s="103">
        <f>H25/I25-1</f>
        <v>-0.50502420607633802</v>
      </c>
      <c r="M25" s="103">
        <f>G25/H25-1</f>
        <v>0.16499703189049253</v>
      </c>
      <c r="N25" s="104">
        <f>F25/G25-1</f>
        <v>-0.41316653927966795</v>
      </c>
    </row>
    <row r="26" spans="2:30">
      <c r="B26" s="105" t="s">
        <v>85</v>
      </c>
      <c r="C26" s="106">
        <f>SUM(C11:C13)</f>
        <v>121381</v>
      </c>
      <c r="D26" s="106">
        <f>SUM(D11:D13)</f>
        <v>220568</v>
      </c>
      <c r="E26" s="106">
        <f>SUM(E11:E13)</f>
        <v>246943</v>
      </c>
      <c r="F26" s="106">
        <f>SUM(F11:F13)</f>
        <v>359082</v>
      </c>
      <c r="G26" s="106">
        <f>SUM(G13:G15)</f>
        <v>623232</v>
      </c>
      <c r="H26" s="106">
        <f>SUM(H13:H15)</f>
        <v>581859</v>
      </c>
      <c r="I26" s="106">
        <f>SUM(I13:I15)</f>
        <v>848302</v>
      </c>
      <c r="J26" s="106">
        <f>SUM(J13:J15)</f>
        <v>1919286</v>
      </c>
      <c r="K26" s="97">
        <f>I26/J26-1</f>
        <v>-0.55801167725914746</v>
      </c>
      <c r="L26" s="97">
        <f>H26/I26-1</f>
        <v>-0.31408979349335497</v>
      </c>
      <c r="M26" s="97">
        <f>I26/J26-1</f>
        <v>-0.55801167725914746</v>
      </c>
      <c r="N26" s="107">
        <f>F26/G26-1</f>
        <v>-0.4238389556377079</v>
      </c>
    </row>
    <row r="27" spans="2:30">
      <c r="B27" s="105" t="s">
        <v>86</v>
      </c>
      <c r="C27" s="106">
        <f t="shared" ref="C27:J27" si="18">SUM(C16:C18)</f>
        <v>0</v>
      </c>
      <c r="D27" s="106">
        <f t="shared" si="18"/>
        <v>117065</v>
      </c>
      <c r="E27" s="106">
        <f t="shared" si="18"/>
        <v>298013</v>
      </c>
      <c r="F27" s="106">
        <f t="shared" si="18"/>
        <v>318400</v>
      </c>
      <c r="G27" s="106">
        <f t="shared" si="18"/>
        <v>481727</v>
      </c>
      <c r="H27" s="106">
        <f t="shared" si="18"/>
        <v>576030</v>
      </c>
      <c r="I27" s="106">
        <f t="shared" si="18"/>
        <v>643998</v>
      </c>
      <c r="J27" s="106">
        <f t="shared" si="18"/>
        <v>1628879</v>
      </c>
      <c r="K27" s="97">
        <f>I27/J27-1</f>
        <v>-0.60463729963981372</v>
      </c>
      <c r="L27" s="97">
        <f>H27/I27-1</f>
        <v>-0.10554070043695785</v>
      </c>
      <c r="M27" s="97">
        <f>I27/J27-1</f>
        <v>-0.60463729963981372</v>
      </c>
      <c r="N27" s="107">
        <f>F27/G27-1</f>
        <v>-0.33904472865336588</v>
      </c>
    </row>
    <row r="28" spans="2:30" ht="13.5" thickBot="1">
      <c r="B28" s="108" t="s">
        <v>87</v>
      </c>
      <c r="C28" s="109">
        <f t="shared" ref="C28:J28" si="19">SUM(C19:C21)</f>
        <v>0</v>
      </c>
      <c r="D28" s="109">
        <f t="shared" si="19"/>
        <v>113056</v>
      </c>
      <c r="E28" s="109">
        <f t="shared" si="19"/>
        <v>205551</v>
      </c>
      <c r="F28" s="109">
        <f t="shared" si="19"/>
        <v>246132</v>
      </c>
      <c r="G28" s="109">
        <f t="shared" si="19"/>
        <v>366283</v>
      </c>
      <c r="H28" s="109">
        <f t="shared" si="19"/>
        <v>459875</v>
      </c>
      <c r="I28" s="109">
        <f t="shared" si="19"/>
        <v>521536</v>
      </c>
      <c r="J28" s="109">
        <f t="shared" si="19"/>
        <v>1330246</v>
      </c>
      <c r="K28" s="110">
        <f>I28/J28-1</f>
        <v>-0.60794018549952411</v>
      </c>
      <c r="L28" s="110">
        <f>H28/I28-1</f>
        <v>-0.11822961406307519</v>
      </c>
      <c r="M28" s="110">
        <f>I28/J28-1</f>
        <v>-0.60794018549952411</v>
      </c>
      <c r="N28" s="111">
        <f>F28/G28-1</f>
        <v>-0.32802778179713499</v>
      </c>
    </row>
    <row r="29" spans="2:30" ht="13.5" thickBot="1">
      <c r="F29" s="79"/>
      <c r="G29" s="79"/>
      <c r="H29" s="79"/>
      <c r="I29" s="79"/>
      <c r="J29" s="79"/>
    </row>
    <row r="30" spans="2:30">
      <c r="B30" s="112" t="s">
        <v>88</v>
      </c>
      <c r="C30" s="113">
        <f t="shared" ref="C30:J30" si="20">SUM(C10:C13)</f>
        <v>163274</v>
      </c>
      <c r="D30" s="113">
        <f t="shared" si="20"/>
        <v>291509</v>
      </c>
      <c r="E30" s="113">
        <f t="shared" si="20"/>
        <v>348874</v>
      </c>
      <c r="F30" s="113">
        <f t="shared" si="20"/>
        <v>495872</v>
      </c>
      <c r="G30" s="113">
        <f t="shared" si="20"/>
        <v>879443</v>
      </c>
      <c r="H30" s="113">
        <f t="shared" si="20"/>
        <v>716647</v>
      </c>
      <c r="I30" s="113">
        <f t="shared" si="20"/>
        <v>1496389</v>
      </c>
      <c r="J30" s="113">
        <f t="shared" si="20"/>
        <v>2806847</v>
      </c>
      <c r="K30" s="114">
        <f>I30/J30-1</f>
        <v>-0.46687902831896433</v>
      </c>
      <c r="L30" s="115">
        <f>H30/I30-1</f>
        <v>-0.52108241907685771</v>
      </c>
      <c r="M30" s="116">
        <f>G30/H30-1</f>
        <v>0.22716344308983372</v>
      </c>
      <c r="N30" s="117">
        <f>F30/G30-1</f>
        <v>-0.43615220088169449</v>
      </c>
      <c r="P30" s="80">
        <f>C30/J30-1</f>
        <v>-0.94183010331521455</v>
      </c>
    </row>
    <row r="31" spans="2:30">
      <c r="B31" s="118" t="s">
        <v>89</v>
      </c>
      <c r="C31" s="119">
        <f t="shared" ref="C31:J31" si="21">SUM(C14:C17)</f>
        <v>0</v>
      </c>
      <c r="D31" s="119">
        <f t="shared" si="21"/>
        <v>174912</v>
      </c>
      <c r="E31" s="119">
        <f t="shared" si="21"/>
        <v>361898</v>
      </c>
      <c r="F31" s="119">
        <f t="shared" si="21"/>
        <v>410799</v>
      </c>
      <c r="G31" s="119">
        <f t="shared" si="21"/>
        <v>769536</v>
      </c>
      <c r="H31" s="119">
        <f t="shared" si="21"/>
        <v>820696</v>
      </c>
      <c r="I31" s="119">
        <f t="shared" si="21"/>
        <v>962761</v>
      </c>
      <c r="J31" s="119">
        <f t="shared" si="21"/>
        <v>2470298</v>
      </c>
      <c r="K31" s="120">
        <f>I31/J31-1</f>
        <v>-0.61026523925453535</v>
      </c>
      <c r="L31" s="121">
        <f>H31/I31-1</f>
        <v>-0.14755998633097933</v>
      </c>
      <c r="M31" s="122">
        <f>I31/J31-1</f>
        <v>-0.61026523925453535</v>
      </c>
      <c r="N31" s="123"/>
      <c r="P31" s="80">
        <f>D31/J31-1</f>
        <v>-0.92919396769134732</v>
      </c>
    </row>
    <row r="32" spans="2:30" ht="13.5" thickBot="1">
      <c r="B32" s="124" t="s">
        <v>90</v>
      </c>
      <c r="C32" s="125">
        <f t="shared" ref="C32:J32" si="22">SUM(C18:C21)</f>
        <v>0</v>
      </c>
      <c r="D32" s="125">
        <f t="shared" si="22"/>
        <v>152091</v>
      </c>
      <c r="E32" s="125">
        <f t="shared" si="22"/>
        <v>308179</v>
      </c>
      <c r="F32" s="125">
        <f t="shared" si="22"/>
        <v>340875</v>
      </c>
      <c r="G32" s="125">
        <f t="shared" si="22"/>
        <v>485596</v>
      </c>
      <c r="H32" s="125">
        <f t="shared" si="22"/>
        <v>649807</v>
      </c>
      <c r="I32" s="125">
        <f t="shared" si="22"/>
        <v>705017</v>
      </c>
      <c r="J32" s="125">
        <f t="shared" si="22"/>
        <v>1809388</v>
      </c>
      <c r="K32" s="126">
        <f>I32/J32-1</f>
        <v>-0.61035609830506221</v>
      </c>
      <c r="L32" s="127">
        <f>H32/I32-1</f>
        <v>-7.8310168407286662E-2</v>
      </c>
      <c r="M32" s="128">
        <f>I32/J32-1</f>
        <v>-0.61035609830506221</v>
      </c>
      <c r="N32" s="129"/>
    </row>
    <row r="33" spans="2:16" ht="13.5" thickBot="1"/>
    <row r="34" spans="2:16">
      <c r="B34" s="101" t="s">
        <v>68</v>
      </c>
      <c r="C34" s="102">
        <f t="shared" ref="C34:J34" si="23">SUM(C10:C11)</f>
        <v>77843</v>
      </c>
      <c r="D34" s="102">
        <f t="shared" si="23"/>
        <v>158352</v>
      </c>
      <c r="E34" s="102">
        <f t="shared" si="23"/>
        <v>182362</v>
      </c>
      <c r="F34" s="102">
        <f t="shared" si="23"/>
        <v>269784</v>
      </c>
      <c r="G34" s="102">
        <f t="shared" si="23"/>
        <v>408153</v>
      </c>
      <c r="H34" s="102">
        <f t="shared" si="23"/>
        <v>362308</v>
      </c>
      <c r="I34" s="102">
        <f t="shared" si="23"/>
        <v>879734</v>
      </c>
      <c r="J34" s="102">
        <f t="shared" si="23"/>
        <v>1462819</v>
      </c>
      <c r="K34" s="103">
        <f>I34/J34-1</f>
        <v>-0.39860365499764494</v>
      </c>
      <c r="L34" s="103">
        <f>H34/I34-1</f>
        <v>-0.58816187620348881</v>
      </c>
      <c r="M34" s="103">
        <f>G34/H34-1</f>
        <v>0.1265359859566999</v>
      </c>
      <c r="N34" s="104">
        <f>F34/G34-1</f>
        <v>-0.33901257616629055</v>
      </c>
      <c r="P34" s="80">
        <f>D42/J42-1</f>
        <v>-0.88957313047014608</v>
      </c>
    </row>
    <row r="35" spans="2:16">
      <c r="B35" s="130" t="s">
        <v>161</v>
      </c>
      <c r="C35" s="106">
        <f t="shared" ref="C35:J35" si="24">SUM(C14:C15)</f>
        <v>0</v>
      </c>
      <c r="D35" s="106">
        <f t="shared" si="24"/>
        <v>96882</v>
      </c>
      <c r="E35" s="106">
        <f t="shared" si="24"/>
        <v>166513</v>
      </c>
      <c r="F35" s="106">
        <f t="shared" si="24"/>
        <v>187142</v>
      </c>
      <c r="G35" s="106">
        <f t="shared" si="24"/>
        <v>407122</v>
      </c>
      <c r="H35" s="106">
        <f t="shared" si="24"/>
        <v>434598</v>
      </c>
      <c r="I35" s="106">
        <f t="shared" si="24"/>
        <v>502244</v>
      </c>
      <c r="J35" s="106">
        <f t="shared" si="24"/>
        <v>1320561</v>
      </c>
      <c r="K35" s="97">
        <f>I35/J35-1</f>
        <v>-0.61967375986417894</v>
      </c>
      <c r="L35" s="97">
        <f>H35/I35-1</f>
        <v>-0.13468752239947113</v>
      </c>
      <c r="M35" s="97">
        <f>I35/J35-1</f>
        <v>-0.61967375986417894</v>
      </c>
      <c r="N35" s="107">
        <f>F35/G35-1</f>
        <v>-0.54032943442014925</v>
      </c>
      <c r="P35" s="80">
        <f>E32/J32-1</f>
        <v>-0.82967776949996352</v>
      </c>
    </row>
    <row r="36" spans="2:16" ht="13.5" thickBot="1">
      <c r="B36" s="131" t="s">
        <v>19</v>
      </c>
      <c r="C36" s="109">
        <f t="shared" ref="C36:J36" si="25">SUM(C18:C20)</f>
        <v>0</v>
      </c>
      <c r="D36" s="109">
        <f t="shared" si="25"/>
        <v>125291</v>
      </c>
      <c r="E36" s="109">
        <f t="shared" si="25"/>
        <v>273641</v>
      </c>
      <c r="F36" s="109">
        <f t="shared" si="25"/>
        <v>280740</v>
      </c>
      <c r="G36" s="109">
        <f t="shared" si="25"/>
        <v>369709</v>
      </c>
      <c r="H36" s="109">
        <f t="shared" si="25"/>
        <v>487489</v>
      </c>
      <c r="I36" s="109">
        <f t="shared" si="25"/>
        <v>579481</v>
      </c>
      <c r="J36" s="109">
        <f t="shared" si="25"/>
        <v>1429239</v>
      </c>
      <c r="K36" s="110">
        <f>I36/J36-1</f>
        <v>-0.59455276549268521</v>
      </c>
      <c r="L36" s="110">
        <f>H36/I36-1</f>
        <v>-0.15874894949101004</v>
      </c>
      <c r="M36" s="110">
        <f>I36/J36-1</f>
        <v>-0.59455276549268521</v>
      </c>
      <c r="N36" s="111">
        <f>F36/G36-1</f>
        <v>-0.24064602160077253</v>
      </c>
    </row>
    <row r="37" spans="2:16">
      <c r="B37" s="132" t="s">
        <v>163</v>
      </c>
      <c r="C37" s="133">
        <f t="shared" ref="C37:J37" si="26">SUM(C10:C15)</f>
        <v>163274</v>
      </c>
      <c r="D37" s="133">
        <f t="shared" si="26"/>
        <v>388391</v>
      </c>
      <c r="E37" s="133">
        <f t="shared" si="26"/>
        <v>515387</v>
      </c>
      <c r="F37" s="133">
        <f t="shared" si="26"/>
        <v>683014</v>
      </c>
      <c r="G37" s="133">
        <f t="shared" si="26"/>
        <v>1286565</v>
      </c>
      <c r="H37" s="133">
        <f t="shared" si="26"/>
        <v>1151245</v>
      </c>
      <c r="I37" s="133">
        <f t="shared" si="26"/>
        <v>1998633</v>
      </c>
      <c r="J37" s="133">
        <f t="shared" si="26"/>
        <v>4127408</v>
      </c>
    </row>
    <row r="38" spans="2:16">
      <c r="B38" s="132" t="s">
        <v>178</v>
      </c>
      <c r="C38" s="79">
        <f t="shared" ref="C38:J38" si="27">SUM(C10:C20)</f>
        <v>163274</v>
      </c>
      <c r="D38" s="79">
        <f t="shared" si="27"/>
        <v>591712</v>
      </c>
      <c r="E38" s="79">
        <f t="shared" si="27"/>
        <v>984413</v>
      </c>
      <c r="F38" s="79">
        <f t="shared" si="27"/>
        <v>1187411</v>
      </c>
      <c r="G38" s="79">
        <f t="shared" si="27"/>
        <v>2018688</v>
      </c>
      <c r="H38" s="79">
        <f t="shared" si="27"/>
        <v>2024832</v>
      </c>
      <c r="I38" s="79">
        <f t="shared" si="27"/>
        <v>3038631</v>
      </c>
      <c r="J38" s="79">
        <f t="shared" si="27"/>
        <v>6706384</v>
      </c>
    </row>
    <row r="39" spans="2:16">
      <c r="B39" s="132" t="s">
        <v>18</v>
      </c>
      <c r="C39" s="79">
        <f t="shared" ref="C39:J39" si="28">SUM(C18:C19)</f>
        <v>0</v>
      </c>
      <c r="D39" s="79">
        <f t="shared" si="28"/>
        <v>78699</v>
      </c>
      <c r="E39" s="79">
        <f t="shared" si="28"/>
        <v>204574</v>
      </c>
      <c r="F39" s="79">
        <f t="shared" si="28"/>
        <v>182145</v>
      </c>
      <c r="G39" s="79">
        <f t="shared" si="28"/>
        <v>235569</v>
      </c>
      <c r="H39" s="79">
        <f t="shared" si="28"/>
        <v>333836</v>
      </c>
      <c r="I39" s="79">
        <f t="shared" si="28"/>
        <v>411925</v>
      </c>
      <c r="J39" s="79">
        <f t="shared" si="28"/>
        <v>954083</v>
      </c>
      <c r="P39" s="80">
        <f>C34/J34-1</f>
        <v>-0.94678562419547463</v>
      </c>
    </row>
    <row r="40" spans="2:16">
      <c r="B40" s="132" t="s">
        <v>22</v>
      </c>
      <c r="C40" s="79">
        <f>SUM(C10:C19)</f>
        <v>163274</v>
      </c>
      <c r="D40" s="79">
        <f>SUM(D10:D19)</f>
        <v>545120</v>
      </c>
      <c r="E40" s="79">
        <f>SUM(E10:E19)</f>
        <v>915346</v>
      </c>
      <c r="F40" s="79">
        <f>SUM(F10:F19)</f>
        <v>1088816</v>
      </c>
    </row>
    <row r="41" spans="2:16">
      <c r="B41" s="95" t="s">
        <v>19</v>
      </c>
      <c r="C41" s="79">
        <f t="shared" ref="C41:J41" si="29">SUM(C18:C20)</f>
        <v>0</v>
      </c>
      <c r="D41" s="79">
        <f t="shared" si="29"/>
        <v>125291</v>
      </c>
      <c r="E41" s="79">
        <f t="shared" si="29"/>
        <v>273641</v>
      </c>
      <c r="F41" s="79">
        <f t="shared" si="29"/>
        <v>280740</v>
      </c>
      <c r="G41" s="79">
        <f t="shared" si="29"/>
        <v>369709</v>
      </c>
      <c r="H41" s="79">
        <f t="shared" si="29"/>
        <v>487489</v>
      </c>
      <c r="I41" s="79">
        <f t="shared" si="29"/>
        <v>579481</v>
      </c>
      <c r="J41" s="79">
        <f t="shared" si="29"/>
        <v>1429239</v>
      </c>
    </row>
    <row r="42" spans="2:16">
      <c r="B42" s="95" t="s">
        <v>149</v>
      </c>
      <c r="C42" s="79">
        <f t="shared" ref="C42:J42" si="30">SUM(C10:C12)</f>
        <v>112468</v>
      </c>
      <c r="D42" s="79">
        <f t="shared" si="30"/>
        <v>243836</v>
      </c>
      <c r="E42" s="79">
        <f t="shared" si="30"/>
        <v>278409</v>
      </c>
      <c r="F42" s="79">
        <f t="shared" si="30"/>
        <v>389266</v>
      </c>
      <c r="G42" s="79">
        <f t="shared" si="30"/>
        <v>663333</v>
      </c>
      <c r="H42" s="79">
        <f t="shared" si="30"/>
        <v>569386</v>
      </c>
      <c r="I42" s="79">
        <f t="shared" si="30"/>
        <v>1150331</v>
      </c>
      <c r="J42" s="79">
        <f t="shared" si="30"/>
        <v>2208122</v>
      </c>
    </row>
    <row r="43" spans="2:16">
      <c r="F43" s="2"/>
      <c r="G43" s="2" t="s">
        <v>98</v>
      </c>
    </row>
    <row r="44" spans="2:16">
      <c r="G44" s="54" t="s">
        <v>150</v>
      </c>
    </row>
    <row r="45" spans="2:16">
      <c r="G45" s="54" t="s">
        <v>151</v>
      </c>
    </row>
    <row r="46" spans="2:16">
      <c r="G46" s="54" t="s">
        <v>52</v>
      </c>
    </row>
  </sheetData>
  <mergeCells count="2">
    <mergeCell ref="A1:B1"/>
    <mergeCell ref="A2:B2"/>
  </mergeCells>
  <hyperlinks>
    <hyperlink ref="G43" r:id="rId1"/>
  </hyperlinks>
  <pageMargins left="0.75" right="0.75" top="1" bottom="1" header="0" footer="0"/>
  <pageSetup paperSize="9"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"/>
  <sheetViews>
    <sheetView showGridLines="0" zoomScale="115" zoomScaleNormal="115" workbookViewId="0">
      <selection activeCell="I24" sqref="I24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4" t="s">
        <v>389</v>
      </c>
      <c r="D2" s="464"/>
      <c r="E2" s="464"/>
      <c r="F2" s="464"/>
      <c r="G2" s="464"/>
      <c r="H2" s="464"/>
      <c r="I2" s="464"/>
      <c r="J2" s="464"/>
      <c r="K2" s="464"/>
    </row>
    <row r="3" spans="2:11" s="348" customFormat="1" ht="14.25" customHeight="1">
      <c r="C3" s="464"/>
      <c r="D3" s="464"/>
      <c r="E3" s="464"/>
      <c r="F3" s="464"/>
      <c r="G3" s="464"/>
      <c r="H3" s="464"/>
      <c r="I3" s="464"/>
      <c r="J3" s="464"/>
      <c r="K3" s="464"/>
    </row>
    <row r="4" spans="2:11" s="348" customFormat="1" ht="14.25">
      <c r="C4" s="348" t="s">
        <v>39</v>
      </c>
    </row>
    <row r="5" spans="2:11" ht="8.25" customHeight="1"/>
    <row r="7" spans="2:11" ht="15.75">
      <c r="B7" s="7" t="s">
        <v>58</v>
      </c>
      <c r="C7" s="28"/>
      <c r="D7" s="7"/>
      <c r="E7" s="7"/>
      <c r="F7" s="8"/>
      <c r="G7" s="8"/>
      <c r="H7" s="8"/>
      <c r="I7" s="12"/>
      <c r="J7" s="42"/>
    </row>
    <row r="8" spans="2:11" ht="12.75" customHeight="1">
      <c r="B8" s="465"/>
      <c r="C8" s="467" t="s">
        <v>67</v>
      </c>
      <c r="D8" s="467">
        <v>2019</v>
      </c>
      <c r="E8" s="467">
        <v>2018</v>
      </c>
      <c r="F8" s="465" t="s">
        <v>384</v>
      </c>
      <c r="G8" s="465"/>
      <c r="H8" s="465" t="s">
        <v>38</v>
      </c>
      <c r="I8" s="467" t="s">
        <v>46</v>
      </c>
      <c r="J8" s="43"/>
    </row>
    <row r="9" spans="2:11" ht="25.5">
      <c r="B9" s="466"/>
      <c r="C9" s="467"/>
      <c r="D9" s="467"/>
      <c r="E9" s="467"/>
      <c r="F9" s="371" t="s">
        <v>34</v>
      </c>
      <c r="G9" s="371" t="s">
        <v>35</v>
      </c>
      <c r="H9" s="465"/>
      <c r="I9" s="467"/>
      <c r="J9" s="43"/>
    </row>
    <row r="10" spans="2:11" ht="15.75" hidden="1" customHeight="1">
      <c r="B10" s="171" t="s">
        <v>134</v>
      </c>
      <c r="C10" s="195" t="s">
        <v>372</v>
      </c>
      <c r="D10" s="159">
        <v>3.3000000000000002E-2</v>
      </c>
      <c r="E10" s="179" t="s">
        <v>39</v>
      </c>
      <c r="F10" s="372" t="s">
        <v>354</v>
      </c>
      <c r="G10" s="184" t="e">
        <f>D10/E10-1</f>
        <v>#VALUE!</v>
      </c>
      <c r="H10" s="185" t="s">
        <v>43</v>
      </c>
      <c r="I10" s="322" t="s">
        <v>77</v>
      </c>
      <c r="J10" s="43"/>
    </row>
    <row r="11" spans="2:11" ht="19.5">
      <c r="B11" s="166" t="s">
        <v>44</v>
      </c>
      <c r="C11" s="417" t="s">
        <v>386</v>
      </c>
      <c r="D11" s="408">
        <v>7619</v>
      </c>
      <c r="E11" s="158">
        <v>7544</v>
      </c>
      <c r="F11" s="408">
        <v>75</v>
      </c>
      <c r="G11" s="159">
        <v>9.9416755037116111E-3</v>
      </c>
      <c r="H11" s="179" t="s">
        <v>39</v>
      </c>
      <c r="I11" s="354" t="s">
        <v>77</v>
      </c>
      <c r="J11" s="401" t="str">
        <f>IF(G11&lt;-0.5%,"f",IF(G11&lt;0.5%,"=","g"))</f>
        <v>g</v>
      </c>
      <c r="K11" s="370"/>
    </row>
    <row r="12" spans="2:11" ht="19.5">
      <c r="B12" s="300" t="s">
        <v>23</v>
      </c>
      <c r="C12" s="198" t="s">
        <v>391</v>
      </c>
      <c r="D12" s="164">
        <v>3883.9</v>
      </c>
      <c r="E12" s="164">
        <v>3842.5</v>
      </c>
      <c r="F12" s="164">
        <v>41.400000000000091</v>
      </c>
      <c r="G12" s="165">
        <v>1.0774235523747677E-2</v>
      </c>
      <c r="H12" s="190" t="s">
        <v>39</v>
      </c>
      <c r="I12" s="355" t="s">
        <v>81</v>
      </c>
      <c r="J12" s="401" t="str">
        <f>IF(G12&lt;-0.5%,"f",IF(G12&lt;0.5%,"=","g"))</f>
        <v>g</v>
      </c>
    </row>
    <row r="13" spans="2:11" ht="19.5">
      <c r="B13" s="166" t="s">
        <v>24</v>
      </c>
      <c r="C13" s="195" t="s">
        <v>391</v>
      </c>
      <c r="D13" s="158">
        <v>3478.1</v>
      </c>
      <c r="E13" s="158">
        <v>3391.1</v>
      </c>
      <c r="F13" s="158">
        <v>87</v>
      </c>
      <c r="G13" s="159">
        <v>2.5655392055675241E-2</v>
      </c>
      <c r="H13" s="179" t="s">
        <v>39</v>
      </c>
      <c r="I13" s="354" t="s">
        <v>81</v>
      </c>
      <c r="J13" s="401" t="str">
        <f>IF(G13&lt;-0.5%,"f",IF(G13&lt;0.5%,"=","g"))</f>
        <v>g</v>
      </c>
    </row>
    <row r="14" spans="2:11" ht="19.5">
      <c r="B14" s="356" t="s">
        <v>25</v>
      </c>
      <c r="C14" s="162" t="s">
        <v>391</v>
      </c>
      <c r="D14" s="164">
        <v>405.8</v>
      </c>
      <c r="E14" s="164">
        <v>451.4</v>
      </c>
      <c r="F14" s="164">
        <v>-45.599999999999966</v>
      </c>
      <c r="G14" s="165">
        <v>-0.10101905183872395</v>
      </c>
      <c r="H14" s="190" t="s">
        <v>39</v>
      </c>
      <c r="I14" s="355" t="s">
        <v>81</v>
      </c>
      <c r="J14" s="401" t="str">
        <f>IF(G14&lt;-0.5%,"f",IF(G14&lt;0.5%,"=","g"))</f>
        <v>f</v>
      </c>
    </row>
    <row r="15" spans="2:11" ht="19.5">
      <c r="B15" s="166" t="s">
        <v>61</v>
      </c>
      <c r="C15" s="195" t="s">
        <v>391</v>
      </c>
      <c r="D15" s="159">
        <v>0.10448260768814852</v>
      </c>
      <c r="E15" s="159">
        <v>0.11747560182173064</v>
      </c>
      <c r="F15" s="158">
        <v>-1.2992994133582125</v>
      </c>
      <c r="G15" s="159">
        <v>-0.1106016392518594</v>
      </c>
      <c r="H15" s="179" t="s">
        <v>39</v>
      </c>
      <c r="I15" s="354" t="s">
        <v>81</v>
      </c>
      <c r="J15" s="401" t="str">
        <f>IF(G15&lt;-0.5%,"f",IF(G15&lt;0.5%,"=","g"))</f>
        <v>f</v>
      </c>
    </row>
  </sheetData>
  <mergeCells count="8"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3"/>
  <sheetViews>
    <sheetView showGridLines="0" zoomScale="115" zoomScaleNormal="115" workbookViewId="0">
      <selection activeCell="I24" sqref="I24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4" t="s">
        <v>389</v>
      </c>
      <c r="D2" s="464"/>
      <c r="E2" s="464"/>
      <c r="F2" s="464"/>
      <c r="G2" s="464"/>
      <c r="H2" s="464"/>
      <c r="I2" s="464"/>
      <c r="J2" s="464"/>
      <c r="K2" s="464"/>
    </row>
    <row r="3" spans="2:11" s="348" customFormat="1" ht="14.25" customHeight="1">
      <c r="C3" s="464"/>
      <c r="D3" s="464"/>
      <c r="E3" s="464"/>
      <c r="F3" s="464"/>
      <c r="G3" s="464"/>
      <c r="H3" s="464"/>
      <c r="I3" s="464"/>
      <c r="J3" s="464"/>
      <c r="K3" s="464"/>
    </row>
    <row r="4" spans="2:11" s="348" customFormat="1" ht="14.25">
      <c r="C4" s="348" t="s">
        <v>39</v>
      </c>
    </row>
    <row r="5" spans="2:11" ht="8.25" customHeight="1"/>
    <row r="7" spans="2:11" ht="15.75">
      <c r="B7" s="325" t="s">
        <v>59</v>
      </c>
      <c r="C7" s="28"/>
      <c r="D7" s="7"/>
      <c r="E7" s="7"/>
      <c r="F7" s="8"/>
      <c r="G7" s="8"/>
      <c r="H7" s="8"/>
      <c r="I7" s="12"/>
      <c r="J7" s="42"/>
    </row>
    <row r="8" spans="2:11" ht="12.75" customHeight="1">
      <c r="B8" s="465"/>
      <c r="C8" s="467" t="s">
        <v>67</v>
      </c>
      <c r="D8" s="467">
        <v>2019</v>
      </c>
      <c r="E8" s="467">
        <v>2018</v>
      </c>
      <c r="F8" s="465" t="s">
        <v>384</v>
      </c>
      <c r="G8" s="465"/>
      <c r="H8" s="465" t="s">
        <v>38</v>
      </c>
      <c r="I8" s="467" t="s">
        <v>46</v>
      </c>
      <c r="J8" s="43"/>
    </row>
    <row r="9" spans="2:11" ht="25.5">
      <c r="B9" s="466"/>
      <c r="C9" s="467"/>
      <c r="D9" s="467"/>
      <c r="E9" s="467"/>
      <c r="F9" s="420" t="s">
        <v>34</v>
      </c>
      <c r="G9" s="420" t="s">
        <v>35</v>
      </c>
      <c r="H9" s="465"/>
      <c r="I9" s="467"/>
      <c r="J9" s="43"/>
    </row>
    <row r="10" spans="2:11" ht="19.5">
      <c r="B10" s="171" t="s">
        <v>143</v>
      </c>
      <c r="C10" s="195" t="s">
        <v>392</v>
      </c>
      <c r="D10" s="186">
        <v>105.22799999999999</v>
      </c>
      <c r="E10" s="186">
        <v>104.405</v>
      </c>
      <c r="F10" s="186">
        <v>0.82299999999999329</v>
      </c>
      <c r="G10" s="159">
        <v>7.8827642354293292E-3</v>
      </c>
      <c r="H10" s="179" t="s">
        <v>60</v>
      </c>
      <c r="I10" s="354" t="s">
        <v>47</v>
      </c>
      <c r="J10" s="451" t="str">
        <f>IF(G10&lt;-0.5%,"f",IF(G10&lt;0.5%,"=","g"))</f>
        <v>g</v>
      </c>
    </row>
    <row r="11" spans="2:11" ht="19.5">
      <c r="B11" s="180" t="s">
        <v>144</v>
      </c>
      <c r="C11" s="162" t="s">
        <v>392</v>
      </c>
      <c r="D11" s="187">
        <v>105.80500000000001</v>
      </c>
      <c r="E11" s="187">
        <v>104.85299999999999</v>
      </c>
      <c r="F11" s="187">
        <v>0.95200000000001239</v>
      </c>
      <c r="G11" s="165">
        <v>9.0793777955806565E-3</v>
      </c>
      <c r="H11" s="190" t="s">
        <v>39</v>
      </c>
      <c r="I11" s="355" t="s">
        <v>47</v>
      </c>
      <c r="J11" s="451" t="str">
        <f>IF(G11&lt;-0.5%,"f",IF(G11&lt;0.5%,"=","g"))</f>
        <v>g</v>
      </c>
    </row>
    <row r="12" spans="2:11" ht="19.5">
      <c r="B12" s="166" t="s">
        <v>159</v>
      </c>
      <c r="C12" s="195" t="s">
        <v>392</v>
      </c>
      <c r="D12" s="186">
        <v>110.30800000000001</v>
      </c>
      <c r="E12" s="186">
        <v>106.551</v>
      </c>
      <c r="F12" s="186">
        <v>3.757000000000005</v>
      </c>
      <c r="G12" s="159">
        <v>3.5260110181978721E-2</v>
      </c>
      <c r="H12" s="179" t="s">
        <v>39</v>
      </c>
      <c r="I12" s="354" t="s">
        <v>47</v>
      </c>
      <c r="J12" s="451" t="str">
        <f>IF(G12&lt;-0.5%,"f",IF(G12&lt;0.5%,"=","g"))</f>
        <v>g</v>
      </c>
    </row>
    <row r="13" spans="2:11" ht="19.5">
      <c r="B13" s="356" t="s">
        <v>160</v>
      </c>
      <c r="C13" s="162" t="s">
        <v>392</v>
      </c>
      <c r="D13" s="187">
        <v>116.86199999999999</v>
      </c>
      <c r="E13" s="187">
        <v>114.13800000000001</v>
      </c>
      <c r="F13" s="187">
        <v>2.7239999999999895</v>
      </c>
      <c r="G13" s="165">
        <v>2.3865846606739183E-2</v>
      </c>
      <c r="H13" s="190" t="s">
        <v>39</v>
      </c>
      <c r="I13" s="355" t="s">
        <v>47</v>
      </c>
      <c r="J13" s="451" t="str">
        <f>IF(G13&lt;-0.5%,"f",IF(G13&lt;0.5%,"=","g"))</f>
        <v>g</v>
      </c>
    </row>
  </sheetData>
  <mergeCells count="8"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7"/>
  <sheetViews>
    <sheetView showGridLines="0" zoomScale="115" zoomScaleNormal="115" workbookViewId="0">
      <selection activeCell="B27" sqref="B27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4" t="s">
        <v>389</v>
      </c>
      <c r="D2" s="464"/>
      <c r="E2" s="464"/>
      <c r="F2" s="464"/>
      <c r="G2" s="464"/>
      <c r="H2" s="464"/>
      <c r="I2" s="464"/>
      <c r="J2" s="464"/>
      <c r="K2" s="464"/>
    </row>
    <row r="3" spans="2:11" s="348" customFormat="1" ht="14.25" customHeight="1">
      <c r="C3" s="464"/>
      <c r="D3" s="464"/>
      <c r="E3" s="464"/>
      <c r="F3" s="464"/>
      <c r="G3" s="464"/>
      <c r="H3" s="464"/>
      <c r="I3" s="464"/>
      <c r="J3" s="464"/>
      <c r="K3" s="464"/>
    </row>
    <row r="4" spans="2:11" s="348" customFormat="1" ht="14.25">
      <c r="C4" s="348" t="s">
        <v>39</v>
      </c>
    </row>
    <row r="5" spans="2:11" ht="8.25" customHeight="1"/>
    <row r="7" spans="2:11" ht="15.75">
      <c r="B7" s="7" t="s">
        <v>62</v>
      </c>
      <c r="C7" s="28"/>
      <c r="D7" s="7"/>
      <c r="E7" s="7"/>
      <c r="F7" s="8"/>
      <c r="G7" s="8"/>
      <c r="H7" s="8"/>
      <c r="I7" s="12"/>
      <c r="J7" s="42"/>
    </row>
    <row r="8" spans="2:11" ht="12.75" customHeight="1">
      <c r="B8" s="465"/>
      <c r="C8" s="467" t="s">
        <v>67</v>
      </c>
      <c r="D8" s="467">
        <v>2019</v>
      </c>
      <c r="E8" s="467">
        <v>2018</v>
      </c>
      <c r="F8" s="465" t="s">
        <v>384</v>
      </c>
      <c r="G8" s="465"/>
      <c r="H8" s="465" t="s">
        <v>38</v>
      </c>
      <c r="I8" s="467" t="s">
        <v>46</v>
      </c>
      <c r="J8" s="43"/>
    </row>
    <row r="9" spans="2:11" ht="25.5">
      <c r="B9" s="466"/>
      <c r="C9" s="467"/>
      <c r="D9" s="467"/>
      <c r="E9" s="467"/>
      <c r="F9" s="420" t="s">
        <v>34</v>
      </c>
      <c r="G9" s="420" t="s">
        <v>35</v>
      </c>
      <c r="H9" s="465"/>
      <c r="I9" s="467"/>
      <c r="J9" s="43"/>
    </row>
    <row r="10" spans="2:11" ht="19.5">
      <c r="B10" s="171" t="s">
        <v>37</v>
      </c>
      <c r="C10" s="195" t="s">
        <v>392</v>
      </c>
      <c r="D10" s="408">
        <v>65.849999999999994</v>
      </c>
      <c r="E10" s="378">
        <v>56.46</v>
      </c>
      <c r="F10" s="423">
        <v>9.3899999999999935</v>
      </c>
      <c r="G10" s="159">
        <v>0.16631243358129644</v>
      </c>
      <c r="H10" s="179" t="s">
        <v>40</v>
      </c>
      <c r="I10" s="354" t="s">
        <v>387</v>
      </c>
      <c r="J10" s="401" t="str">
        <f>IF(G10&lt;-0.5%,"f",IF(G10&lt;0.5%,"=","g"))</f>
        <v>g</v>
      </c>
    </row>
    <row r="11" spans="2:11" ht="19.5">
      <c r="B11" s="180" t="s">
        <v>186</v>
      </c>
      <c r="C11" s="162" t="s">
        <v>392</v>
      </c>
      <c r="D11" s="395">
        <v>59.28</v>
      </c>
      <c r="E11" s="396">
        <v>49.62</v>
      </c>
      <c r="F11" s="424">
        <v>9.6600000000000037</v>
      </c>
      <c r="G11" s="165">
        <v>0.19467956469165659</v>
      </c>
      <c r="H11" s="190" t="s">
        <v>40</v>
      </c>
      <c r="I11" s="355" t="s">
        <v>387</v>
      </c>
      <c r="J11" s="401" t="str">
        <f>IF(G11&lt;-0.5%,"f",IF(G11&lt;0.5%,"=","g"))</f>
        <v>g</v>
      </c>
    </row>
    <row r="12" spans="2:11" ht="15.75">
      <c r="B12" s="18"/>
      <c r="C12" s="49"/>
      <c r="D12" s="19"/>
      <c r="E12" s="19"/>
      <c r="F12" s="19"/>
      <c r="G12" s="16"/>
      <c r="H12" s="13"/>
      <c r="I12" s="17"/>
      <c r="J12" s="45"/>
    </row>
    <row r="13" spans="2:11" ht="15.75">
      <c r="B13" s="7" t="s">
        <v>165</v>
      </c>
      <c r="C13" s="7"/>
      <c r="D13" s="7"/>
      <c r="E13" s="7"/>
      <c r="F13" s="8"/>
      <c r="G13" s="8"/>
      <c r="H13" s="8"/>
      <c r="I13" s="12"/>
      <c r="J13" s="42"/>
    </row>
    <row r="14" spans="2:11" ht="15.75">
      <c r="B14" s="465"/>
      <c r="C14" s="467" t="s">
        <v>67</v>
      </c>
      <c r="D14" s="467">
        <v>2019</v>
      </c>
      <c r="E14" s="467">
        <v>2018</v>
      </c>
      <c r="F14" s="465" t="s">
        <v>384</v>
      </c>
      <c r="G14" s="465"/>
      <c r="H14" s="465" t="s">
        <v>38</v>
      </c>
      <c r="I14" s="467" t="s">
        <v>46</v>
      </c>
      <c r="J14" s="43"/>
    </row>
    <row r="15" spans="2:11" ht="25.5">
      <c r="B15" s="466"/>
      <c r="C15" s="467"/>
      <c r="D15" s="467"/>
      <c r="E15" s="467"/>
      <c r="F15" s="420" t="s">
        <v>34</v>
      </c>
      <c r="G15" s="420" t="s">
        <v>35</v>
      </c>
      <c r="H15" s="465"/>
      <c r="I15" s="467"/>
      <c r="J15" s="43"/>
    </row>
    <row r="16" spans="2:11" ht="15.75">
      <c r="B16" s="171" t="s">
        <v>136</v>
      </c>
      <c r="C16" s="195" t="s">
        <v>393</v>
      </c>
      <c r="D16" s="188">
        <v>1.2996000000000001</v>
      </c>
      <c r="E16" s="188">
        <v>1.2947</v>
      </c>
      <c r="F16" s="188">
        <v>4.9000000000001265E-3</v>
      </c>
      <c r="G16" s="404">
        <v>3.7846605391211874E-3</v>
      </c>
      <c r="H16" s="406" t="s">
        <v>60</v>
      </c>
      <c r="I16" s="469" t="s">
        <v>64</v>
      </c>
      <c r="J16" s="450" t="str">
        <f>IF(G16&lt;-0.5%,"f",IF(G16&lt;0.5%,"=","g"))</f>
        <v>=</v>
      </c>
    </row>
    <row r="17" spans="2:10" ht="19.5">
      <c r="B17" s="180" t="s">
        <v>137</v>
      </c>
      <c r="C17" s="162" t="s">
        <v>393</v>
      </c>
      <c r="D17" s="189">
        <v>1.2154</v>
      </c>
      <c r="E17" s="189">
        <v>1.2442</v>
      </c>
      <c r="F17" s="189">
        <v>-2.8799999999999937E-2</v>
      </c>
      <c r="G17" s="405">
        <v>-2.3147403954348111E-2</v>
      </c>
      <c r="H17" s="409" t="s">
        <v>60</v>
      </c>
      <c r="I17" s="470"/>
      <c r="J17" s="401" t="str">
        <f>IF(G17&lt;-0.5%,"f",IF(G17&lt;0.5%,"=","g"))</f>
        <v>f</v>
      </c>
    </row>
  </sheetData>
  <mergeCells count="16">
    <mergeCell ref="C2:K3"/>
    <mergeCell ref="B8:B9"/>
    <mergeCell ref="C8:C9"/>
    <mergeCell ref="D8:D9"/>
    <mergeCell ref="E8:E9"/>
    <mergeCell ref="F8:G8"/>
    <mergeCell ref="H8:H9"/>
    <mergeCell ref="I8:I9"/>
    <mergeCell ref="I14:I15"/>
    <mergeCell ref="I16:I17"/>
    <mergeCell ref="B14:B15"/>
    <mergeCell ref="C14:C15"/>
    <mergeCell ref="D14:D15"/>
    <mergeCell ref="E14:E15"/>
    <mergeCell ref="F14:G14"/>
    <mergeCell ref="H14:H1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5"/>
  <sheetViews>
    <sheetView showGridLines="0" zoomScale="115" zoomScaleNormal="115" workbookViewId="0">
      <selection activeCell="B16" sqref="B16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4" t="s">
        <v>389</v>
      </c>
      <c r="D2" s="464"/>
      <c r="E2" s="464"/>
      <c r="F2" s="464"/>
      <c r="G2" s="464"/>
      <c r="H2" s="464"/>
      <c r="I2" s="464"/>
      <c r="J2" s="464"/>
      <c r="K2" s="464"/>
    </row>
    <row r="3" spans="2:11" s="348" customFormat="1" ht="14.25" customHeight="1">
      <c r="C3" s="464"/>
      <c r="D3" s="464"/>
      <c r="E3" s="464"/>
      <c r="F3" s="464"/>
      <c r="G3" s="464"/>
      <c r="H3" s="464"/>
      <c r="I3" s="464"/>
      <c r="J3" s="464"/>
      <c r="K3" s="464"/>
    </row>
    <row r="4" spans="2:11" s="348" customFormat="1" ht="14.25">
      <c r="C4" s="348" t="s">
        <v>39</v>
      </c>
    </row>
    <row r="5" spans="2:11" ht="8.25" customHeight="1"/>
    <row r="7" spans="2:11" ht="15.75">
      <c r="B7" s="7" t="s">
        <v>166</v>
      </c>
      <c r="C7" s="28"/>
      <c r="D7" s="7"/>
      <c r="E7" s="7"/>
      <c r="F7" s="8"/>
      <c r="G7" s="8"/>
      <c r="H7" s="8"/>
      <c r="I7" s="12"/>
      <c r="J7" s="42"/>
    </row>
    <row r="8" spans="2:11" ht="12.75" customHeight="1">
      <c r="B8" s="465"/>
      <c r="C8" s="467" t="s">
        <v>67</v>
      </c>
      <c r="D8" s="467">
        <v>2019</v>
      </c>
      <c r="E8" s="467">
        <v>2018</v>
      </c>
      <c r="F8" s="465" t="s">
        <v>384</v>
      </c>
      <c r="G8" s="465"/>
      <c r="H8" s="465" t="s">
        <v>38</v>
      </c>
      <c r="I8" s="467" t="s">
        <v>46</v>
      </c>
      <c r="J8" s="43"/>
    </row>
    <row r="9" spans="2:11" ht="25.5">
      <c r="B9" s="466"/>
      <c r="C9" s="467"/>
      <c r="D9" s="467"/>
      <c r="E9" s="467"/>
      <c r="F9" s="420" t="s">
        <v>34</v>
      </c>
      <c r="G9" s="420" t="s">
        <v>35</v>
      </c>
      <c r="H9" s="465"/>
      <c r="I9" s="467"/>
      <c r="J9" s="43"/>
    </row>
    <row r="10" spans="2:11" ht="19.5">
      <c r="B10" s="171" t="s">
        <v>377</v>
      </c>
      <c r="C10" s="195" t="s">
        <v>394</v>
      </c>
      <c r="D10" s="158">
        <v>26494</v>
      </c>
      <c r="E10" s="158">
        <v>26252</v>
      </c>
      <c r="F10" s="158">
        <v>242</v>
      </c>
      <c r="G10" s="159">
        <v>9.2183452689318379E-3</v>
      </c>
      <c r="H10" s="179" t="s">
        <v>60</v>
      </c>
      <c r="I10" s="353" t="s">
        <v>64</v>
      </c>
      <c r="J10" s="44" t="str">
        <f>IF(G10&lt;-0.5%,"f",IF(G10&lt;0.5%,"=","g"))</f>
        <v>g</v>
      </c>
    </row>
    <row r="11" spans="2:11" ht="19.5">
      <c r="B11" s="180" t="s">
        <v>378</v>
      </c>
      <c r="C11" s="162" t="s">
        <v>394</v>
      </c>
      <c r="D11" s="164">
        <v>3598.1958298500003</v>
      </c>
      <c r="E11" s="164">
        <v>3506.1941183499998</v>
      </c>
      <c r="F11" s="164">
        <v>92.001711500000511</v>
      </c>
      <c r="G11" s="165">
        <v>2.6239765510557733E-2</v>
      </c>
      <c r="H11" s="190" t="s">
        <v>39</v>
      </c>
      <c r="I11" s="471" t="s">
        <v>164</v>
      </c>
      <c r="J11" s="401" t="str">
        <f>IF(G11&lt;-0.5%,"f",IF(G11&lt;0.5%,"=","g"))</f>
        <v>g</v>
      </c>
    </row>
    <row r="12" spans="2:11" ht="19.5">
      <c r="B12" s="191" t="s">
        <v>379</v>
      </c>
      <c r="C12" s="195" t="s">
        <v>394</v>
      </c>
      <c r="D12" s="158">
        <v>874.62907874999996</v>
      </c>
      <c r="E12" s="158">
        <v>845.83311209999988</v>
      </c>
      <c r="F12" s="158">
        <v>28.795966650000082</v>
      </c>
      <c r="G12" s="159">
        <v>3.4044501495698931E-2</v>
      </c>
      <c r="H12" s="179" t="s">
        <v>39</v>
      </c>
      <c r="I12" s="471"/>
      <c r="J12" s="401" t="str">
        <f>IF(G12&lt;-0.5%,"f",IF(G12&lt;0.5%,"=","g"))</f>
        <v>g</v>
      </c>
    </row>
    <row r="13" spans="2:11" ht="19.5">
      <c r="B13" s="180" t="s">
        <v>380</v>
      </c>
      <c r="C13" s="162" t="s">
        <v>394</v>
      </c>
      <c r="D13" s="164">
        <v>13612588.255191727</v>
      </c>
      <c r="E13" s="164">
        <v>13245930.417925905</v>
      </c>
      <c r="F13" s="164">
        <v>366657.83726582117</v>
      </c>
      <c r="G13" s="165">
        <v>2.7680791435354291E-2</v>
      </c>
      <c r="H13" s="190" t="s">
        <v>39</v>
      </c>
      <c r="I13" s="471"/>
      <c r="J13" s="401" t="str">
        <f>IF(G13&lt;-0.5%,"f",IF(G13&lt;0.5%,"=","g"))</f>
        <v>g</v>
      </c>
    </row>
    <row r="14" spans="2:11" ht="15.75">
      <c r="B14" s="51" t="s">
        <v>169</v>
      </c>
      <c r="C14" s="29"/>
      <c r="D14" s="4"/>
      <c r="E14" s="4"/>
      <c r="F14" s="5"/>
      <c r="G14" s="52"/>
      <c r="H14" s="5"/>
      <c r="I14" s="11"/>
      <c r="J14" s="42"/>
    </row>
    <row r="35" spans="3:3">
      <c r="C35" s="432"/>
    </row>
  </sheetData>
  <mergeCells count="9">
    <mergeCell ref="I11:I13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"/>
  <sheetViews>
    <sheetView showGridLines="0" zoomScale="115" zoomScaleNormal="115" workbookViewId="0">
      <selection activeCell="K30" sqref="K30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4" t="s">
        <v>389</v>
      </c>
      <c r="D2" s="464"/>
      <c r="E2" s="464"/>
      <c r="F2" s="464"/>
      <c r="G2" s="464"/>
      <c r="H2" s="464"/>
      <c r="I2" s="464"/>
      <c r="J2" s="464"/>
      <c r="K2" s="464"/>
    </row>
    <row r="3" spans="2:11" s="348" customFormat="1" ht="14.25" customHeight="1">
      <c r="C3" s="464"/>
      <c r="D3" s="464"/>
      <c r="E3" s="464"/>
      <c r="F3" s="464"/>
      <c r="G3" s="464"/>
      <c r="H3" s="464"/>
      <c r="I3" s="464"/>
      <c r="J3" s="464"/>
      <c r="K3" s="464"/>
    </row>
    <row r="4" spans="2:11" s="348" customFormat="1" ht="14.25">
      <c r="C4" s="348" t="s">
        <v>39</v>
      </c>
    </row>
    <row r="5" spans="2:11" ht="8.25" customHeight="1"/>
    <row r="7" spans="2:11" ht="15.75">
      <c r="B7" s="7" t="s">
        <v>96</v>
      </c>
      <c r="C7" s="28"/>
      <c r="D7" s="7"/>
      <c r="E7" s="7"/>
      <c r="F7" s="8"/>
      <c r="G7" s="8"/>
      <c r="H7" s="8"/>
      <c r="I7" s="12"/>
      <c r="J7" s="326"/>
    </row>
    <row r="8" spans="2:11" ht="12.75" customHeight="1">
      <c r="B8" s="465"/>
      <c r="C8" s="467" t="s">
        <v>67</v>
      </c>
      <c r="D8" s="467">
        <v>2019</v>
      </c>
      <c r="E8" s="467">
        <v>2018</v>
      </c>
      <c r="F8" s="465" t="s">
        <v>384</v>
      </c>
      <c r="G8" s="465"/>
      <c r="H8" s="465" t="s">
        <v>38</v>
      </c>
      <c r="I8" s="467" t="s">
        <v>46</v>
      </c>
      <c r="J8" s="43"/>
    </row>
    <row r="9" spans="2:11" ht="25.5">
      <c r="B9" s="466"/>
      <c r="C9" s="467"/>
      <c r="D9" s="467"/>
      <c r="E9" s="467"/>
      <c r="F9" s="420" t="s">
        <v>34</v>
      </c>
      <c r="G9" s="420" t="s">
        <v>35</v>
      </c>
      <c r="H9" s="465"/>
      <c r="I9" s="467"/>
      <c r="J9" s="43"/>
    </row>
    <row r="10" spans="2:11" ht="19.5">
      <c r="B10" s="171" t="s">
        <v>97</v>
      </c>
      <c r="C10" s="195" t="s">
        <v>395</v>
      </c>
      <c r="D10" s="408">
        <v>212164</v>
      </c>
      <c r="E10" s="408">
        <v>216124</v>
      </c>
      <c r="F10" s="408">
        <v>-3960</v>
      </c>
      <c r="G10" s="159">
        <v>-1.8322814680461263E-2</v>
      </c>
      <c r="H10" s="179" t="s">
        <v>39</v>
      </c>
      <c r="I10" s="469" t="s">
        <v>155</v>
      </c>
      <c r="J10" s="401" t="str">
        <f t="shared" ref="J10:J15" si="0">IF(G10&lt;-0.5%,"f",IF(G10&lt;0.5%,"=","g"))</f>
        <v>f</v>
      </c>
    </row>
    <row r="11" spans="2:11" ht="19.5">
      <c r="B11" s="180" t="s">
        <v>63</v>
      </c>
      <c r="C11" s="162" t="s">
        <v>395</v>
      </c>
      <c r="D11" s="395">
        <v>50732</v>
      </c>
      <c r="E11" s="164">
        <v>47492</v>
      </c>
      <c r="F11" s="395">
        <v>3240</v>
      </c>
      <c r="G11" s="165">
        <v>6.8222016339594127E-2</v>
      </c>
      <c r="H11" s="190" t="s">
        <v>39</v>
      </c>
      <c r="I11" s="470"/>
      <c r="J11" s="401" t="str">
        <f t="shared" si="0"/>
        <v>g</v>
      </c>
    </row>
    <row r="12" spans="2:11" ht="19.5">
      <c r="B12" s="171" t="s">
        <v>156</v>
      </c>
      <c r="C12" s="195" t="s">
        <v>395</v>
      </c>
      <c r="D12" s="158">
        <v>30802</v>
      </c>
      <c r="E12" s="158">
        <v>36311</v>
      </c>
      <c r="F12" s="158">
        <v>-5509</v>
      </c>
      <c r="G12" s="159">
        <v>-0.15171711051747405</v>
      </c>
      <c r="H12" s="179" t="s">
        <v>39</v>
      </c>
      <c r="I12" s="470"/>
      <c r="J12" s="401" t="str">
        <f t="shared" si="0"/>
        <v>f</v>
      </c>
    </row>
    <row r="13" spans="2:11" ht="19.5">
      <c r="B13" s="180" t="s">
        <v>157</v>
      </c>
      <c r="C13" s="162" t="s">
        <v>395</v>
      </c>
      <c r="D13" s="164">
        <v>735</v>
      </c>
      <c r="E13" s="164">
        <v>582</v>
      </c>
      <c r="F13" s="164">
        <v>153</v>
      </c>
      <c r="G13" s="165">
        <v>0.26288659793814428</v>
      </c>
      <c r="H13" s="190" t="s">
        <v>39</v>
      </c>
      <c r="I13" s="470"/>
      <c r="J13" s="401" t="str">
        <f t="shared" si="0"/>
        <v>g</v>
      </c>
    </row>
    <row r="14" spans="2:11" ht="19.5">
      <c r="B14" s="171" t="s">
        <v>154</v>
      </c>
      <c r="C14" s="195" t="s">
        <v>395</v>
      </c>
      <c r="D14" s="158">
        <v>4409</v>
      </c>
      <c r="E14" s="158">
        <v>3773</v>
      </c>
      <c r="F14" s="158">
        <v>636</v>
      </c>
      <c r="G14" s="159">
        <v>0.16856612774980118</v>
      </c>
      <c r="H14" s="179" t="s">
        <v>39</v>
      </c>
      <c r="I14" s="470"/>
      <c r="J14" s="401" t="str">
        <f t="shared" si="0"/>
        <v>g</v>
      </c>
    </row>
    <row r="15" spans="2:11" ht="19.5">
      <c r="B15" s="167" t="s">
        <v>78</v>
      </c>
      <c r="C15" s="352" t="s">
        <v>395</v>
      </c>
      <c r="D15" s="192">
        <v>298842</v>
      </c>
      <c r="E15" s="192">
        <v>304282</v>
      </c>
      <c r="F15" s="192">
        <v>-5440</v>
      </c>
      <c r="G15" s="169">
        <v>-1.7878152503269962E-2</v>
      </c>
      <c r="H15" s="169" t="s">
        <v>39</v>
      </c>
      <c r="I15" s="470"/>
      <c r="J15" s="312" t="str">
        <f t="shared" si="0"/>
        <v>f</v>
      </c>
    </row>
  </sheetData>
  <mergeCells count="9">
    <mergeCell ref="I10:I15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"/>
  <sheetViews>
    <sheetView showGridLines="0" zoomScale="115" zoomScaleNormal="115" workbookViewId="0">
      <selection activeCell="L25" sqref="L25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4" t="s">
        <v>389</v>
      </c>
      <c r="D2" s="464"/>
      <c r="E2" s="464"/>
      <c r="F2" s="464"/>
      <c r="G2" s="464"/>
      <c r="H2" s="464"/>
      <c r="I2" s="464"/>
      <c r="J2" s="464"/>
      <c r="K2" s="464"/>
    </row>
    <row r="3" spans="2:11" s="348" customFormat="1" ht="14.25" customHeight="1">
      <c r="C3" s="464"/>
      <c r="D3" s="464"/>
      <c r="E3" s="464"/>
      <c r="F3" s="464"/>
      <c r="G3" s="464"/>
      <c r="H3" s="464"/>
      <c r="I3" s="464"/>
      <c r="J3" s="464"/>
      <c r="K3" s="464"/>
    </row>
    <row r="4" spans="2:11" s="348" customFormat="1" ht="14.25">
      <c r="C4" s="348" t="s">
        <v>39</v>
      </c>
    </row>
    <row r="5" spans="2:11" ht="8.25" customHeight="1"/>
    <row r="7" spans="2:11" ht="15.75">
      <c r="B7" s="7" t="s">
        <v>353</v>
      </c>
      <c r="C7" s="28"/>
      <c r="D7" s="7"/>
      <c r="E7" s="7"/>
      <c r="F7" s="8"/>
      <c r="G7" s="8"/>
      <c r="H7" s="8"/>
      <c r="I7" s="12"/>
      <c r="J7" s="326"/>
    </row>
    <row r="8" spans="2:11" ht="12.75" customHeight="1">
      <c r="B8" s="465"/>
      <c r="C8" s="467" t="s">
        <v>67</v>
      </c>
      <c r="D8" s="467">
        <v>2019</v>
      </c>
      <c r="E8" s="467">
        <v>2018</v>
      </c>
      <c r="F8" s="465" t="s">
        <v>384</v>
      </c>
      <c r="G8" s="465"/>
      <c r="H8" s="465" t="s">
        <v>38</v>
      </c>
      <c r="I8" s="467" t="s">
        <v>46</v>
      </c>
      <c r="J8" s="43"/>
    </row>
    <row r="9" spans="2:11" ht="25.5">
      <c r="B9" s="466"/>
      <c r="C9" s="467"/>
      <c r="D9" s="467"/>
      <c r="E9" s="467"/>
      <c r="F9" s="420" t="s">
        <v>34</v>
      </c>
      <c r="G9" s="420" t="s">
        <v>35</v>
      </c>
      <c r="H9" s="465"/>
      <c r="I9" s="467"/>
      <c r="J9" s="43"/>
    </row>
    <row r="10" spans="2:11" ht="19.5">
      <c r="B10" s="171" t="s">
        <v>356</v>
      </c>
      <c r="C10" s="195" t="s">
        <v>395</v>
      </c>
      <c r="D10" s="408">
        <v>91311</v>
      </c>
      <c r="E10" s="408">
        <v>111834</v>
      </c>
      <c r="F10" s="408">
        <v>-20523</v>
      </c>
      <c r="G10" s="159">
        <v>-0.18351306400557965</v>
      </c>
      <c r="H10" s="179" t="s">
        <v>39</v>
      </c>
      <c r="I10" s="469" t="s">
        <v>155</v>
      </c>
      <c r="J10" s="401" t="str">
        <f>IF(G10&lt;-0.5%,"f",IF(G10&lt;0.5%,"=","g"))</f>
        <v>f</v>
      </c>
    </row>
    <row r="11" spans="2:11" ht="19.5">
      <c r="B11" s="180" t="s">
        <v>357</v>
      </c>
      <c r="C11" s="162" t="s">
        <v>395</v>
      </c>
      <c r="D11" s="395">
        <v>195669</v>
      </c>
      <c r="E11" s="164">
        <v>182488</v>
      </c>
      <c r="F11" s="395">
        <v>13181</v>
      </c>
      <c r="G11" s="165">
        <v>7.2229406865109036E-2</v>
      </c>
      <c r="H11" s="190" t="s">
        <v>39</v>
      </c>
      <c r="I11" s="470"/>
      <c r="J11" s="401" t="str">
        <f t="shared" ref="J11:J16" si="0">IF(G11&lt;-0.5%,"f",IF(G11&lt;0.5%,"=","g"))</f>
        <v>g</v>
      </c>
    </row>
    <row r="12" spans="2:11" ht="19.5">
      <c r="B12" s="171" t="s">
        <v>358</v>
      </c>
      <c r="C12" s="156" t="s">
        <v>395</v>
      </c>
      <c r="D12" s="158">
        <v>5638</v>
      </c>
      <c r="E12" s="158">
        <v>4685</v>
      </c>
      <c r="F12" s="158">
        <v>953</v>
      </c>
      <c r="G12" s="159">
        <v>0.20341515474919958</v>
      </c>
      <c r="H12" s="179" t="s">
        <v>39</v>
      </c>
      <c r="I12" s="470"/>
      <c r="J12" s="401" t="str">
        <f t="shared" si="0"/>
        <v>g</v>
      </c>
    </row>
    <row r="13" spans="2:11" ht="19.5">
      <c r="B13" s="180" t="s">
        <v>359</v>
      </c>
      <c r="C13" s="162" t="s">
        <v>395</v>
      </c>
      <c r="D13" s="164">
        <v>3918</v>
      </c>
      <c r="E13" s="164">
        <v>3723</v>
      </c>
      <c r="F13" s="164">
        <v>195</v>
      </c>
      <c r="G13" s="165">
        <v>5.2377115229653493E-2</v>
      </c>
      <c r="H13" s="190" t="s">
        <v>39</v>
      </c>
      <c r="I13" s="470"/>
      <c r="J13" s="401" t="str">
        <f t="shared" si="0"/>
        <v>g</v>
      </c>
    </row>
    <row r="14" spans="2:11" ht="19.5">
      <c r="B14" s="171" t="s">
        <v>360</v>
      </c>
      <c r="C14" s="156" t="s">
        <v>395</v>
      </c>
      <c r="D14" s="158">
        <v>2253</v>
      </c>
      <c r="E14" s="158">
        <v>1539</v>
      </c>
      <c r="F14" s="158">
        <v>714</v>
      </c>
      <c r="G14" s="159">
        <v>0.46393762183235876</v>
      </c>
      <c r="H14" s="179" t="s">
        <v>39</v>
      </c>
      <c r="I14" s="470"/>
      <c r="J14" s="401" t="str">
        <f t="shared" si="0"/>
        <v>g</v>
      </c>
    </row>
    <row r="15" spans="2:11" ht="19.5">
      <c r="B15" s="180" t="s">
        <v>361</v>
      </c>
      <c r="C15" s="162" t="s">
        <v>395</v>
      </c>
      <c r="D15" s="164">
        <v>53</v>
      </c>
      <c r="E15" s="164">
        <v>13</v>
      </c>
      <c r="F15" s="164">
        <v>40</v>
      </c>
      <c r="G15" s="165">
        <v>3.0769230769230766</v>
      </c>
      <c r="H15" s="190" t="s">
        <v>39</v>
      </c>
      <c r="I15" s="470"/>
      <c r="J15" s="401" t="str">
        <f t="shared" si="0"/>
        <v>g</v>
      </c>
    </row>
    <row r="16" spans="2:11" ht="19.5">
      <c r="B16" s="167" t="s">
        <v>78</v>
      </c>
      <c r="C16" s="352" t="s">
        <v>395</v>
      </c>
      <c r="D16" s="192">
        <v>298842</v>
      </c>
      <c r="E16" s="192">
        <v>304282</v>
      </c>
      <c r="F16" s="192">
        <v>-5440</v>
      </c>
      <c r="G16" s="169">
        <v>-1.7878152503269962E-2</v>
      </c>
      <c r="H16" s="169" t="s">
        <v>39</v>
      </c>
      <c r="I16" s="470"/>
      <c r="J16" s="312" t="str">
        <f t="shared" si="0"/>
        <v>f</v>
      </c>
    </row>
  </sheetData>
  <mergeCells count="9">
    <mergeCell ref="I10:I16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3"/>
  <sheetViews>
    <sheetView showGridLines="0" zoomScale="115" zoomScaleNormal="115" workbookViewId="0">
      <selection activeCell="I19" sqref="I19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4" t="s">
        <v>389</v>
      </c>
      <c r="D2" s="464"/>
      <c r="E2" s="464"/>
      <c r="F2" s="464"/>
      <c r="G2" s="464"/>
      <c r="H2" s="464"/>
      <c r="I2" s="464"/>
      <c r="J2" s="464"/>
      <c r="K2" s="464"/>
    </row>
    <row r="3" spans="2:11" s="348" customFormat="1" ht="14.25" customHeight="1">
      <c r="C3" s="464"/>
      <c r="D3" s="464"/>
      <c r="E3" s="464"/>
      <c r="F3" s="464"/>
      <c r="G3" s="464"/>
      <c r="H3" s="464"/>
      <c r="I3" s="464"/>
      <c r="J3" s="464"/>
      <c r="K3" s="464"/>
    </row>
    <row r="4" spans="2:11" s="348" customFormat="1" ht="14.25">
      <c r="C4" s="348" t="s">
        <v>39</v>
      </c>
    </row>
    <row r="5" spans="2:11" ht="8.25" customHeight="1"/>
    <row r="7" spans="2:11" ht="15.75">
      <c r="B7" s="7" t="s">
        <v>139</v>
      </c>
      <c r="C7" s="28"/>
      <c r="D7" s="7"/>
      <c r="E7" s="7"/>
      <c r="F7" s="8"/>
      <c r="G7" s="8"/>
      <c r="H7" s="8"/>
      <c r="I7" s="12"/>
      <c r="J7" s="42"/>
    </row>
    <row r="8" spans="2:11" ht="12.75" customHeight="1">
      <c r="B8" s="465"/>
      <c r="C8" s="467" t="s">
        <v>67</v>
      </c>
      <c r="D8" s="467">
        <v>2019</v>
      </c>
      <c r="E8" s="467">
        <v>2018</v>
      </c>
      <c r="F8" s="465" t="s">
        <v>384</v>
      </c>
      <c r="G8" s="465"/>
      <c r="H8" s="465" t="s">
        <v>38</v>
      </c>
      <c r="I8" s="467" t="s">
        <v>46</v>
      </c>
      <c r="J8" s="43"/>
    </row>
    <row r="9" spans="2:11" ht="25.5">
      <c r="B9" s="466"/>
      <c r="C9" s="467"/>
      <c r="D9" s="467"/>
      <c r="E9" s="467"/>
      <c r="F9" s="420" t="s">
        <v>34</v>
      </c>
      <c r="G9" s="420" t="s">
        <v>35</v>
      </c>
      <c r="H9" s="465"/>
      <c r="I9" s="467"/>
      <c r="J9" s="43"/>
    </row>
    <row r="10" spans="2:11" ht="19.5">
      <c r="B10" s="171" t="s">
        <v>28</v>
      </c>
      <c r="C10" s="195" t="s">
        <v>395</v>
      </c>
      <c r="D10" s="378">
        <v>58237682</v>
      </c>
      <c r="E10" s="378">
        <v>56844609</v>
      </c>
      <c r="F10" s="408">
        <v>1393073</v>
      </c>
      <c r="G10" s="159">
        <v>2.4506686289283763E-2</v>
      </c>
      <c r="H10" s="179" t="s">
        <v>39</v>
      </c>
      <c r="I10" s="354" t="s">
        <v>47</v>
      </c>
      <c r="J10" s="401" t="str">
        <f>IF(G10&lt;-0.5%,"f",IF(G10&lt;0.5%,"=","g"))</f>
        <v>g</v>
      </c>
    </row>
    <row r="11" spans="2:11" ht="19.5">
      <c r="B11" s="180" t="s">
        <v>373</v>
      </c>
      <c r="C11" s="162" t="s">
        <v>394</v>
      </c>
      <c r="D11" s="434">
        <v>19770</v>
      </c>
      <c r="E11" s="396">
        <v>17337</v>
      </c>
      <c r="F11" s="395">
        <v>2433</v>
      </c>
      <c r="G11" s="165">
        <v>0.14033569821768466</v>
      </c>
      <c r="H11" s="190" t="s">
        <v>39</v>
      </c>
      <c r="I11" s="355" t="s">
        <v>77</v>
      </c>
      <c r="J11" s="401" t="str">
        <f>IF(G11&lt;-0.5%,"f",IF(G11&lt;0.5%,"=","g"))</f>
        <v>g</v>
      </c>
    </row>
    <row r="12" spans="2:11" ht="19.5">
      <c r="B12" s="171" t="s">
        <v>57</v>
      </c>
      <c r="C12" s="195" t="s">
        <v>394</v>
      </c>
      <c r="D12" s="435">
        <v>12074895</v>
      </c>
      <c r="E12" s="435">
        <v>11315324</v>
      </c>
      <c r="F12" s="158">
        <v>759571</v>
      </c>
      <c r="G12" s="159">
        <v>6.7127640357448115E-2</v>
      </c>
      <c r="H12" s="179" t="s">
        <v>39</v>
      </c>
      <c r="I12" s="354" t="s">
        <v>47</v>
      </c>
      <c r="J12" s="401" t="str">
        <f>IF(G12&lt;-0.5%,"f",IF(G12&lt;0.5%,"=","g"))</f>
        <v>g</v>
      </c>
    </row>
    <row r="13" spans="2:11" ht="15.75">
      <c r="B13" s="14" t="s">
        <v>138</v>
      </c>
      <c r="C13" s="29"/>
      <c r="D13" s="4"/>
      <c r="E13" s="4"/>
      <c r="F13" s="5"/>
      <c r="G13" s="5"/>
      <c r="H13" s="5"/>
      <c r="I13" s="11"/>
      <c r="J13" s="42"/>
    </row>
  </sheetData>
  <mergeCells count="8"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1</vt:i4>
      </vt:variant>
    </vt:vector>
  </HeadingPairs>
  <TitlesOfParts>
    <vt:vector size="26" baseType="lpstr">
      <vt:lpstr>Índex</vt:lpstr>
      <vt:lpstr>PRODUCTE INTERIOR BRUT</vt:lpstr>
      <vt:lpstr>DEMOGRAFIA I MERCAT LABORAL</vt:lpstr>
      <vt:lpstr>IPC</vt:lpstr>
      <vt:lpstr>PREUS DELS CARBURANTS</vt:lpstr>
      <vt:lpstr>CONSUM I EMISSIONS CARBURANTS</vt:lpstr>
      <vt:lpstr>MATRICULACIÓ VEHICLES</vt:lpstr>
      <vt:lpstr>MATRICULACIÓ PER COMBUSTIBLE</vt:lpstr>
      <vt:lpstr>ALTRES INDICADORS</vt:lpstr>
      <vt:lpstr>AUTOPISTES PEATGE</vt:lpstr>
      <vt:lpstr>VIES LLIURES DE PEATGE</vt:lpstr>
      <vt:lpstr>TPC</vt:lpstr>
      <vt:lpstr>ATM Àrea de BCN</vt:lpstr>
      <vt:lpstr>Resta ATM's</vt:lpstr>
      <vt:lpstr>TRÀNSIT LLARGA DISTÀNCIA</vt:lpstr>
      <vt:lpstr>MOBILITAT VIATGERS</vt:lpstr>
      <vt:lpstr>MOBILITAT (no llarg recorregut)</vt:lpstr>
      <vt:lpstr>MERCADERIES VEHICLES PESANTS</vt:lpstr>
      <vt:lpstr>MERCADERIES FFCC, PORTS I AERO</vt:lpstr>
      <vt:lpstr>TAXA VARIACIÓ MERCADERIES</vt:lpstr>
      <vt:lpstr>SÍNTESI</vt:lpstr>
      <vt:lpstr>FITXES INDICADORS CAT</vt:lpstr>
      <vt:lpstr>Hipoteques GIR</vt:lpstr>
      <vt:lpstr>Hipoteques LLE</vt:lpstr>
      <vt:lpstr>Hipoteques TAR</vt:lpstr>
      <vt:lpstr>'FITXES INDICADORS CAT'!Área_de_impresión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CLAUDIA</cp:lastModifiedBy>
  <cp:lastPrinted>2016-05-09T09:17:27Z</cp:lastPrinted>
  <dcterms:created xsi:type="dcterms:W3CDTF">1996-11-27T10:00:04Z</dcterms:created>
  <dcterms:modified xsi:type="dcterms:W3CDTF">2020-02-13T12:17:05Z</dcterms:modified>
</cp:coreProperties>
</file>