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\Dropbox\Àrea Digital\7.Indicadors de mobilitat i conjuntura\ATM\2017\"/>
    </mc:Choice>
  </mc:AlternateContent>
  <bookViews>
    <workbookView xWindow="0" yWindow="0" windowWidth="21600" windowHeight="9735" tabRatio="866"/>
  </bookViews>
  <sheets>
    <sheet name="Índex" sheetId="105" r:id="rId1"/>
    <sheet name="Hipoteques GIR" sheetId="57" state="hidden" r:id="rId2"/>
    <sheet name="Hipoteques LLE" sheetId="58" state="hidden" r:id="rId3"/>
    <sheet name="Hipoteques TAR" sheetId="59" state="hidden" r:id="rId4"/>
    <sheet name="PRODUCTE INTERIOR BRUT" sheetId="106" r:id="rId5"/>
    <sheet name="DEMOGRAFIA I MERCAT LABORAL" sheetId="107" r:id="rId6"/>
    <sheet name="INDEX DE PREUS AL CONSUM" sheetId="108" r:id="rId7"/>
    <sheet name="PREUS DELS CARBURANTS" sheetId="109" r:id="rId8"/>
    <sheet name="CONSUM I EMISSIONS CARBURANTS" sheetId="110" r:id="rId9"/>
    <sheet name="MATRICULACIONS DE VEHICLES" sheetId="111" r:id="rId10"/>
    <sheet name="MATRICULACIONS PER COMBUSTBLE" sheetId="125" r:id="rId11"/>
    <sheet name="ALTRES INDICADORS" sheetId="112" r:id="rId12"/>
    <sheet name="TRÀNSIT AUTOPISTES PEATGE" sheetId="113" r:id="rId13"/>
    <sheet name="TRÀNSIT ACCESSOS BARCELONÈS" sheetId="114" r:id="rId14"/>
    <sheet name="TRANSPORT PÚBLIC COL·LECTIU" sheetId="115" r:id="rId15"/>
    <sheet name="TRÀNSIT LLARGA DISTÀNCIA" sheetId="116" r:id="rId16"/>
    <sheet name="MOBILITAT VIATGERS" sheetId="117" r:id="rId17"/>
    <sheet name="MOBILITAT (no llarg recorregut)" sheetId="118" r:id="rId18"/>
    <sheet name="TRÀNSIT MERCADERIES" sheetId="119" r:id="rId19"/>
    <sheet name="TAXA VARIACIÓ MERCADERIES" sheetId="120" r:id="rId20"/>
    <sheet name="SÍNTESI INDICADORS" sheetId="123" r:id="rId21"/>
    <sheet name="FITXES INDICADORS RMB" sheetId="28" r:id="rId22"/>
  </sheets>
  <definedNames>
    <definedName name="_xlnm.Print_Area" localSheetId="21">'FITXES INDICADORS RMB'!$A$5:$G$31</definedName>
  </definedNames>
  <calcPr calcId="171027"/>
</workbook>
</file>

<file path=xl/calcChain.xml><?xml version="1.0" encoding="utf-8"?>
<calcChain xmlns="http://schemas.openxmlformats.org/spreadsheetml/2006/main">
  <c r="J17" i="109" l="1"/>
  <c r="J16" i="109"/>
  <c r="J20" i="119" l="1"/>
  <c r="J19" i="119"/>
  <c r="J13" i="119"/>
  <c r="J12" i="119"/>
  <c r="J11" i="119"/>
  <c r="J10" i="119"/>
  <c r="J19" i="115"/>
  <c r="J18" i="115"/>
  <c r="J17" i="115"/>
  <c r="J16" i="115"/>
  <c r="J15" i="115"/>
  <c r="J14" i="115"/>
  <c r="J13" i="115"/>
  <c r="J12" i="115"/>
  <c r="J11" i="115"/>
  <c r="J10" i="115"/>
  <c r="J19" i="114"/>
  <c r="J18" i="114"/>
  <c r="J17" i="114"/>
  <c r="J16" i="114"/>
  <c r="J15" i="114"/>
  <c r="J14" i="114"/>
  <c r="J13" i="114"/>
  <c r="J12" i="114"/>
  <c r="J11" i="114"/>
  <c r="J10" i="114"/>
  <c r="J12" i="112"/>
  <c r="J11" i="112"/>
  <c r="J10" i="112"/>
  <c r="J15" i="111"/>
  <c r="J14" i="111"/>
  <c r="J13" i="111"/>
  <c r="J12" i="111"/>
  <c r="J11" i="111"/>
  <c r="J10" i="111"/>
  <c r="J13" i="110"/>
  <c r="J12" i="110"/>
  <c r="J11" i="110"/>
  <c r="J10" i="110"/>
  <c r="G10" i="107"/>
  <c r="F10" i="107"/>
  <c r="J14" i="119" l="1"/>
  <c r="J20" i="114"/>
  <c r="J20" i="115"/>
  <c r="J42" i="59" l="1"/>
  <c r="I42" i="59"/>
  <c r="H42" i="59"/>
  <c r="G42" i="59"/>
  <c r="F42" i="59"/>
  <c r="E42" i="59"/>
  <c r="D42" i="59"/>
  <c r="C42" i="59"/>
  <c r="J41" i="59"/>
  <c r="I41" i="59"/>
  <c r="H41" i="59"/>
  <c r="G41" i="59"/>
  <c r="F41" i="59"/>
  <c r="E41" i="59"/>
  <c r="D41" i="59"/>
  <c r="C41" i="59"/>
  <c r="F40" i="59"/>
  <c r="E40" i="59"/>
  <c r="D40" i="59"/>
  <c r="C40" i="59"/>
  <c r="J39" i="59"/>
  <c r="I39" i="59"/>
  <c r="H39" i="59"/>
  <c r="G39" i="59"/>
  <c r="F39" i="59"/>
  <c r="E39" i="59"/>
  <c r="D39" i="59"/>
  <c r="C39" i="59"/>
  <c r="J38" i="59"/>
  <c r="I38" i="59"/>
  <c r="H38" i="59"/>
  <c r="G38" i="59"/>
  <c r="F38" i="59"/>
  <c r="E38" i="59"/>
  <c r="D38" i="59"/>
  <c r="C38" i="59"/>
  <c r="J37" i="59"/>
  <c r="I37" i="59"/>
  <c r="H37" i="59"/>
  <c r="G37" i="59"/>
  <c r="F37" i="59"/>
  <c r="E37" i="59"/>
  <c r="D37" i="59"/>
  <c r="C37" i="59"/>
  <c r="J36" i="59"/>
  <c r="I36" i="59"/>
  <c r="H36" i="59"/>
  <c r="G36" i="59"/>
  <c r="F36" i="59"/>
  <c r="E36" i="59"/>
  <c r="D36" i="59"/>
  <c r="C36" i="59"/>
  <c r="J35" i="59"/>
  <c r="I35" i="59"/>
  <c r="H35" i="59"/>
  <c r="G35" i="59"/>
  <c r="F35" i="59"/>
  <c r="N35" i="59" s="1"/>
  <c r="E35" i="59"/>
  <c r="D35" i="59"/>
  <c r="C35" i="59"/>
  <c r="J34" i="59"/>
  <c r="I34" i="59"/>
  <c r="H34" i="59"/>
  <c r="G34" i="59"/>
  <c r="F34" i="59"/>
  <c r="E34" i="59"/>
  <c r="D34" i="59"/>
  <c r="C34" i="59"/>
  <c r="J32" i="59"/>
  <c r="I32" i="59"/>
  <c r="H32" i="59"/>
  <c r="G32" i="59"/>
  <c r="F32" i="59"/>
  <c r="E32" i="59"/>
  <c r="D32" i="59"/>
  <c r="C32" i="59"/>
  <c r="J31" i="59"/>
  <c r="I31" i="59"/>
  <c r="H31" i="59"/>
  <c r="G31" i="59"/>
  <c r="F31" i="59"/>
  <c r="E31" i="59"/>
  <c r="D31" i="59"/>
  <c r="C31" i="59"/>
  <c r="J30" i="59"/>
  <c r="I30" i="59"/>
  <c r="H30" i="59"/>
  <c r="G30" i="59"/>
  <c r="M30" i="59" s="1"/>
  <c r="F30" i="59"/>
  <c r="E30" i="59"/>
  <c r="D30" i="59"/>
  <c r="C30" i="59"/>
  <c r="J28" i="59"/>
  <c r="M28" i="59" s="1"/>
  <c r="I28" i="59"/>
  <c r="H28" i="59"/>
  <c r="G28" i="59"/>
  <c r="F28" i="59"/>
  <c r="E28" i="59"/>
  <c r="D28" i="59"/>
  <c r="C28" i="59"/>
  <c r="J27" i="59"/>
  <c r="I27" i="59"/>
  <c r="H27" i="59"/>
  <c r="G27" i="59"/>
  <c r="F27" i="59"/>
  <c r="N27" i="59" s="1"/>
  <c r="E27" i="59"/>
  <c r="D27" i="59"/>
  <c r="C27" i="59"/>
  <c r="J26" i="59"/>
  <c r="I26" i="59"/>
  <c r="H26" i="59"/>
  <c r="L26" i="59" s="1"/>
  <c r="G26" i="59"/>
  <c r="F26" i="59"/>
  <c r="E26" i="59"/>
  <c r="D26" i="59"/>
  <c r="C26" i="59"/>
  <c r="J25" i="59"/>
  <c r="K25" i="59" s="1"/>
  <c r="I25" i="59"/>
  <c r="H25" i="59"/>
  <c r="L25" i="59" s="1"/>
  <c r="G25" i="59"/>
  <c r="N25" i="59" s="1"/>
  <c r="F25" i="59"/>
  <c r="E25" i="59"/>
  <c r="D25" i="59"/>
  <c r="C25" i="59"/>
  <c r="J22" i="59"/>
  <c r="I22" i="59"/>
  <c r="H22" i="59"/>
  <c r="L22" i="59" s="1"/>
  <c r="G22" i="59"/>
  <c r="F22" i="59"/>
  <c r="E22" i="59"/>
  <c r="D22" i="59"/>
  <c r="C22" i="59"/>
  <c r="N21" i="59"/>
  <c r="M21" i="59"/>
  <c r="L21" i="59"/>
  <c r="K21" i="59"/>
  <c r="N20" i="59"/>
  <c r="M20" i="59"/>
  <c r="L20" i="59"/>
  <c r="K20" i="59"/>
  <c r="N19" i="59"/>
  <c r="M19" i="59"/>
  <c r="L19" i="59"/>
  <c r="K19" i="59"/>
  <c r="N18" i="59"/>
  <c r="M18" i="59"/>
  <c r="L18" i="59"/>
  <c r="K18" i="59"/>
  <c r="N17" i="59"/>
  <c r="M17" i="59"/>
  <c r="L17" i="59"/>
  <c r="K17" i="59"/>
  <c r="N16" i="59"/>
  <c r="M16" i="59"/>
  <c r="L16" i="59"/>
  <c r="K16" i="59"/>
  <c r="N15" i="59"/>
  <c r="M15" i="59"/>
  <c r="L15" i="59"/>
  <c r="K15" i="59"/>
  <c r="N14" i="59"/>
  <c r="M14" i="59"/>
  <c r="L14" i="59"/>
  <c r="K14" i="59"/>
  <c r="N13" i="59"/>
  <c r="M13" i="59"/>
  <c r="L13" i="59"/>
  <c r="K13" i="59"/>
  <c r="N12" i="59"/>
  <c r="M12" i="59"/>
  <c r="L12" i="59"/>
  <c r="K12" i="59"/>
  <c r="N11" i="59"/>
  <c r="M11" i="59"/>
  <c r="L11" i="59"/>
  <c r="K11" i="59"/>
  <c r="AC10" i="59"/>
  <c r="AC11" i="59" s="1"/>
  <c r="AC12" i="59" s="1"/>
  <c r="AA10" i="59"/>
  <c r="Y10" i="59"/>
  <c r="Y11" i="59" s="1"/>
  <c r="Y12" i="59" s="1"/>
  <c r="W10" i="59"/>
  <c r="W11" i="59" s="1"/>
  <c r="U10" i="59"/>
  <c r="U11" i="59" s="1"/>
  <c r="U12" i="59" s="1"/>
  <c r="U13" i="59" s="1"/>
  <c r="U14" i="59" s="1"/>
  <c r="U15" i="59" s="1"/>
  <c r="R10" i="59"/>
  <c r="Q10" i="59"/>
  <c r="N10" i="59"/>
  <c r="M10" i="59"/>
  <c r="L10" i="59"/>
  <c r="K10" i="59"/>
  <c r="J42" i="58"/>
  <c r="I42" i="58"/>
  <c r="H42" i="58"/>
  <c r="G42" i="58"/>
  <c r="F42" i="58"/>
  <c r="E42" i="58"/>
  <c r="D42" i="58"/>
  <c r="C42" i="58"/>
  <c r="J41" i="58"/>
  <c r="I41" i="58"/>
  <c r="H41" i="58"/>
  <c r="G41" i="58"/>
  <c r="F41" i="58"/>
  <c r="E41" i="58"/>
  <c r="D41" i="58"/>
  <c r="C41" i="58"/>
  <c r="F40" i="58"/>
  <c r="E40" i="58"/>
  <c r="D40" i="58"/>
  <c r="C40" i="58"/>
  <c r="J39" i="58"/>
  <c r="I39" i="58"/>
  <c r="H39" i="58"/>
  <c r="G39" i="58"/>
  <c r="F39" i="58"/>
  <c r="E39" i="58"/>
  <c r="D39" i="58"/>
  <c r="C39" i="58"/>
  <c r="J38" i="58"/>
  <c r="I38" i="58"/>
  <c r="H38" i="58"/>
  <c r="G38" i="58"/>
  <c r="F38" i="58"/>
  <c r="E38" i="58"/>
  <c r="D38" i="58"/>
  <c r="C38" i="58"/>
  <c r="J37" i="58"/>
  <c r="I37" i="58"/>
  <c r="H37" i="58"/>
  <c r="G37" i="58"/>
  <c r="F37" i="58"/>
  <c r="E37" i="58"/>
  <c r="D37" i="58"/>
  <c r="C37" i="58"/>
  <c r="J36" i="58"/>
  <c r="I36" i="58"/>
  <c r="H36" i="58"/>
  <c r="L36" i="58" s="1"/>
  <c r="G36" i="58"/>
  <c r="F36" i="58"/>
  <c r="E36" i="58"/>
  <c r="D36" i="58"/>
  <c r="C36" i="58"/>
  <c r="J35" i="58"/>
  <c r="I35" i="58"/>
  <c r="H35" i="58"/>
  <c r="G35" i="58"/>
  <c r="F35" i="58"/>
  <c r="E35" i="58"/>
  <c r="D35" i="58"/>
  <c r="C35" i="58"/>
  <c r="J34" i="58"/>
  <c r="I34" i="58"/>
  <c r="H34" i="58"/>
  <c r="G34" i="58"/>
  <c r="M34" i="58" s="1"/>
  <c r="F34" i="58"/>
  <c r="E34" i="58"/>
  <c r="D34" i="58"/>
  <c r="C34" i="58"/>
  <c r="J32" i="58"/>
  <c r="I32" i="58"/>
  <c r="K32" i="58" s="1"/>
  <c r="H32" i="58"/>
  <c r="G32" i="58"/>
  <c r="F32" i="58"/>
  <c r="E32" i="58"/>
  <c r="D32" i="58"/>
  <c r="C32" i="58"/>
  <c r="J31" i="58"/>
  <c r="I31" i="58"/>
  <c r="H31" i="58"/>
  <c r="G31" i="58"/>
  <c r="F31" i="58"/>
  <c r="E31" i="58"/>
  <c r="D31" i="58"/>
  <c r="C31" i="58"/>
  <c r="J30" i="58"/>
  <c r="I30" i="58"/>
  <c r="H30" i="58"/>
  <c r="G30" i="58"/>
  <c r="F30" i="58"/>
  <c r="E30" i="58"/>
  <c r="D30" i="58"/>
  <c r="C30" i="58"/>
  <c r="J28" i="58"/>
  <c r="K28" i="58" s="1"/>
  <c r="I28" i="58"/>
  <c r="H28" i="58"/>
  <c r="G28" i="58"/>
  <c r="F28" i="58"/>
  <c r="N28" i="58" s="1"/>
  <c r="E28" i="58"/>
  <c r="D28" i="58"/>
  <c r="C28" i="58"/>
  <c r="J27" i="58"/>
  <c r="I27" i="58"/>
  <c r="H27" i="58"/>
  <c r="G27" i="58"/>
  <c r="F27" i="58"/>
  <c r="E27" i="58"/>
  <c r="D27" i="58"/>
  <c r="C27" i="58"/>
  <c r="J26" i="58"/>
  <c r="K26" i="58" s="1"/>
  <c r="I26" i="58"/>
  <c r="H26" i="58"/>
  <c r="G26" i="58"/>
  <c r="F26" i="58"/>
  <c r="E26" i="58"/>
  <c r="D26" i="58"/>
  <c r="C26" i="58"/>
  <c r="J25" i="58"/>
  <c r="I25" i="58"/>
  <c r="H25" i="58"/>
  <c r="G25" i="58"/>
  <c r="F25" i="58"/>
  <c r="E25" i="58"/>
  <c r="D25" i="58"/>
  <c r="C25" i="58"/>
  <c r="J22" i="58"/>
  <c r="K22" i="58" s="1"/>
  <c r="I22" i="58"/>
  <c r="H22" i="58"/>
  <c r="G22" i="58"/>
  <c r="F22" i="58"/>
  <c r="E22" i="58"/>
  <c r="D22" i="58"/>
  <c r="C22" i="58"/>
  <c r="N21" i="58"/>
  <c r="M21" i="58"/>
  <c r="L21" i="58"/>
  <c r="K21" i="58"/>
  <c r="N20" i="58"/>
  <c r="M20" i="58"/>
  <c r="L20" i="58"/>
  <c r="K20" i="58"/>
  <c r="N19" i="58"/>
  <c r="M19" i="58"/>
  <c r="L19" i="58"/>
  <c r="K19" i="58"/>
  <c r="N18" i="58"/>
  <c r="M18" i="58"/>
  <c r="L18" i="58"/>
  <c r="K18" i="58"/>
  <c r="N17" i="58"/>
  <c r="M17" i="58"/>
  <c r="L17" i="58"/>
  <c r="K17" i="58"/>
  <c r="N16" i="58"/>
  <c r="M16" i="58"/>
  <c r="L16" i="58"/>
  <c r="K16" i="58"/>
  <c r="N15" i="58"/>
  <c r="M15" i="58"/>
  <c r="L15" i="58"/>
  <c r="K15" i="58"/>
  <c r="N14" i="58"/>
  <c r="M14" i="58"/>
  <c r="L14" i="58"/>
  <c r="K14" i="58"/>
  <c r="N13" i="58"/>
  <c r="M13" i="58"/>
  <c r="L13" i="58"/>
  <c r="K13" i="58"/>
  <c r="N12" i="58"/>
  <c r="M12" i="58"/>
  <c r="L12" i="58"/>
  <c r="K12" i="58"/>
  <c r="N11" i="58"/>
  <c r="M11" i="58"/>
  <c r="L11" i="58"/>
  <c r="K11" i="58"/>
  <c r="AC10" i="58"/>
  <c r="AA10" i="58"/>
  <c r="Y10" i="58"/>
  <c r="Z10" i="58" s="1"/>
  <c r="W10" i="58"/>
  <c r="W11" i="58" s="1"/>
  <c r="W12" i="58" s="1"/>
  <c r="W13" i="58" s="1"/>
  <c r="U10" i="58"/>
  <c r="R10" i="58"/>
  <c r="Q10" i="58"/>
  <c r="Q11" i="58" s="1"/>
  <c r="Q12" i="58" s="1"/>
  <c r="Q13" i="58" s="1"/>
  <c r="Q14" i="58" s="1"/>
  <c r="Q15" i="58" s="1"/>
  <c r="Q16" i="58" s="1"/>
  <c r="N10" i="58"/>
  <c r="M10" i="58"/>
  <c r="L10" i="58"/>
  <c r="K10" i="58"/>
  <c r="J42" i="57"/>
  <c r="I42" i="57"/>
  <c r="H42" i="57"/>
  <c r="G42" i="57"/>
  <c r="F42" i="57"/>
  <c r="E42" i="57"/>
  <c r="D42" i="57"/>
  <c r="C42" i="57"/>
  <c r="J41" i="57"/>
  <c r="I41" i="57"/>
  <c r="H41" i="57"/>
  <c r="G41" i="57"/>
  <c r="F41" i="57"/>
  <c r="E41" i="57"/>
  <c r="D41" i="57"/>
  <c r="C41" i="57"/>
  <c r="F40" i="57"/>
  <c r="E40" i="57"/>
  <c r="D40" i="57"/>
  <c r="C40" i="57"/>
  <c r="J39" i="57"/>
  <c r="I39" i="57"/>
  <c r="H39" i="57"/>
  <c r="G39" i="57"/>
  <c r="F39" i="57"/>
  <c r="E39" i="57"/>
  <c r="D39" i="57"/>
  <c r="C39" i="57"/>
  <c r="J38" i="57"/>
  <c r="I38" i="57"/>
  <c r="H38" i="57"/>
  <c r="G38" i="57"/>
  <c r="F38" i="57"/>
  <c r="E38" i="57"/>
  <c r="D38" i="57"/>
  <c r="C38" i="57"/>
  <c r="J37" i="57"/>
  <c r="I37" i="57"/>
  <c r="H37" i="57"/>
  <c r="G37" i="57"/>
  <c r="F37" i="57"/>
  <c r="E37" i="57"/>
  <c r="D37" i="57"/>
  <c r="C37" i="57"/>
  <c r="J36" i="57"/>
  <c r="I36" i="57"/>
  <c r="M36" i="57" s="1"/>
  <c r="H36" i="57"/>
  <c r="L36" i="57" s="1"/>
  <c r="G36" i="57"/>
  <c r="F36" i="57"/>
  <c r="E36" i="57"/>
  <c r="D36" i="57"/>
  <c r="C36" i="57"/>
  <c r="J35" i="57"/>
  <c r="I35" i="57"/>
  <c r="H35" i="57"/>
  <c r="G35" i="57"/>
  <c r="N35" i="57" s="1"/>
  <c r="F35" i="57"/>
  <c r="E35" i="57"/>
  <c r="D35" i="57"/>
  <c r="C35" i="57"/>
  <c r="J34" i="57"/>
  <c r="I34" i="57"/>
  <c r="K34" i="57" s="1"/>
  <c r="H34" i="57"/>
  <c r="G34" i="57"/>
  <c r="F34" i="57"/>
  <c r="N34" i="57"/>
  <c r="E34" i="57"/>
  <c r="D34" i="57"/>
  <c r="C34" i="57"/>
  <c r="P39" i="57" s="1"/>
  <c r="J32" i="57"/>
  <c r="I32" i="57"/>
  <c r="H32" i="57"/>
  <c r="G32" i="57"/>
  <c r="F32" i="57"/>
  <c r="E32" i="57"/>
  <c r="P35" i="57" s="1"/>
  <c r="D32" i="57"/>
  <c r="C32" i="57"/>
  <c r="J31" i="57"/>
  <c r="I31" i="57"/>
  <c r="H31" i="57"/>
  <c r="G31" i="57"/>
  <c r="F31" i="57"/>
  <c r="E31" i="57"/>
  <c r="D31" i="57"/>
  <c r="P31" i="57" s="1"/>
  <c r="C31" i="57"/>
  <c r="J30" i="57"/>
  <c r="I30" i="57"/>
  <c r="K30" i="57" s="1"/>
  <c r="H30" i="57"/>
  <c r="L30" i="57" s="1"/>
  <c r="G30" i="57"/>
  <c r="F30" i="57"/>
  <c r="E30" i="57"/>
  <c r="D30" i="57"/>
  <c r="C30" i="57"/>
  <c r="P30" i="57" s="1"/>
  <c r="J28" i="57"/>
  <c r="I28" i="57"/>
  <c r="H28" i="57"/>
  <c r="G28" i="57"/>
  <c r="F28" i="57"/>
  <c r="E28" i="57"/>
  <c r="D28" i="57"/>
  <c r="C28" i="57"/>
  <c r="J27" i="57"/>
  <c r="I27" i="57"/>
  <c r="H27" i="57"/>
  <c r="L27" i="57" s="1"/>
  <c r="G27" i="57"/>
  <c r="F27" i="57"/>
  <c r="E27" i="57"/>
  <c r="D27" i="57"/>
  <c r="C27" i="57"/>
  <c r="J26" i="57"/>
  <c r="I26" i="57"/>
  <c r="H26" i="57"/>
  <c r="G26" i="57"/>
  <c r="F26" i="57"/>
  <c r="E26" i="57"/>
  <c r="D26" i="57"/>
  <c r="C26" i="57"/>
  <c r="J25" i="57"/>
  <c r="I25" i="57"/>
  <c r="K25" i="57"/>
  <c r="H25" i="57"/>
  <c r="G25" i="57"/>
  <c r="F25" i="57"/>
  <c r="E25" i="57"/>
  <c r="D25" i="57"/>
  <c r="C25" i="57"/>
  <c r="J22" i="57"/>
  <c r="I22" i="57"/>
  <c r="K22" i="57" s="1"/>
  <c r="H22" i="57"/>
  <c r="G22" i="57"/>
  <c r="F22" i="57"/>
  <c r="E22" i="57"/>
  <c r="D22" i="57"/>
  <c r="C22" i="57"/>
  <c r="N21" i="57"/>
  <c r="M21" i="57"/>
  <c r="L21" i="57"/>
  <c r="K21" i="57"/>
  <c r="N20" i="57"/>
  <c r="M20" i="57"/>
  <c r="L20" i="57"/>
  <c r="K20" i="57"/>
  <c r="N19" i="57"/>
  <c r="M19" i="57"/>
  <c r="L19" i="57"/>
  <c r="K19" i="57"/>
  <c r="N18" i="57"/>
  <c r="M18" i="57"/>
  <c r="L18" i="57"/>
  <c r="K18" i="57"/>
  <c r="N17" i="57"/>
  <c r="M17" i="57"/>
  <c r="L17" i="57"/>
  <c r="K17" i="57"/>
  <c r="N16" i="57"/>
  <c r="M16" i="57"/>
  <c r="L16" i="57"/>
  <c r="K16" i="57"/>
  <c r="N15" i="57"/>
  <c r="M15" i="57"/>
  <c r="L15" i="57"/>
  <c r="K15" i="57"/>
  <c r="N14" i="57"/>
  <c r="M14" i="57"/>
  <c r="L14" i="57"/>
  <c r="K14" i="57"/>
  <c r="N13" i="57"/>
  <c r="M13" i="57"/>
  <c r="L13" i="57"/>
  <c r="K13" i="57"/>
  <c r="N12" i="57"/>
  <c r="M12" i="57"/>
  <c r="L12" i="57"/>
  <c r="K12" i="57"/>
  <c r="N11" i="57"/>
  <c r="M11" i="57"/>
  <c r="L11" i="57"/>
  <c r="K11" i="57"/>
  <c r="AC10" i="57"/>
  <c r="AA10" i="57"/>
  <c r="AB10" i="57" s="1"/>
  <c r="Y10" i="57"/>
  <c r="Y11" i="57" s="1"/>
  <c r="W10" i="57"/>
  <c r="U10" i="57"/>
  <c r="U11" i="57" s="1"/>
  <c r="R10" i="57"/>
  <c r="R11" i="57" s="1"/>
  <c r="R12" i="57" s="1"/>
  <c r="Q10" i="57"/>
  <c r="N10" i="57"/>
  <c r="M10" i="57"/>
  <c r="L10" i="57"/>
  <c r="K10" i="57"/>
  <c r="AC13" i="59"/>
  <c r="Y13" i="59"/>
  <c r="W11" i="57"/>
  <c r="X10" i="57"/>
  <c r="U11" i="58"/>
  <c r="V11" i="58" s="1"/>
  <c r="AA11" i="59"/>
  <c r="AB10" i="59"/>
  <c r="AA11" i="57"/>
  <c r="AB11" i="57" s="1"/>
  <c r="S10" i="57"/>
  <c r="Y12" i="57"/>
  <c r="M27" i="57"/>
  <c r="M30" i="57"/>
  <c r="M26" i="58"/>
  <c r="M36" i="58"/>
  <c r="L30" i="59"/>
  <c r="P35" i="58"/>
  <c r="K35" i="58"/>
  <c r="Q11" i="59"/>
  <c r="M26" i="59"/>
  <c r="AC11" i="58"/>
  <c r="AC12" i="58" s="1"/>
  <c r="L22" i="58"/>
  <c r="L31" i="58"/>
  <c r="V10" i="59"/>
  <c r="Z10" i="57"/>
  <c r="Q11" i="57"/>
  <c r="S11" i="57" s="1"/>
  <c r="X10" i="58"/>
  <c r="P39" i="58"/>
  <c r="AD10" i="59"/>
  <c r="L28" i="59"/>
  <c r="L34" i="59"/>
  <c r="AA12" i="57"/>
  <c r="AC14" i="59"/>
  <c r="AC15" i="59" s="1"/>
  <c r="AC16" i="59" s="1"/>
  <c r="AC17" i="59" s="1"/>
  <c r="Q12" i="57"/>
  <c r="Q13" i="57" s="1"/>
  <c r="W12" i="57"/>
  <c r="M31" i="58" l="1"/>
  <c r="K22" i="59"/>
  <c r="Z11" i="57"/>
  <c r="L22" i="57"/>
  <c r="L25" i="57"/>
  <c r="N30" i="57"/>
  <c r="M25" i="58"/>
  <c r="L26" i="58"/>
  <c r="M36" i="59"/>
  <c r="V11" i="57"/>
  <c r="K32" i="57"/>
  <c r="AD10" i="58"/>
  <c r="M27" i="58"/>
  <c r="X11" i="59"/>
  <c r="W12" i="59"/>
  <c r="Z12" i="59" s="1"/>
  <c r="R13" i="57"/>
  <c r="R14" i="57" s="1"/>
  <c r="R15" i="57" s="1"/>
  <c r="R16" i="57" s="1"/>
  <c r="R17" i="57" s="1"/>
  <c r="R18" i="57" s="1"/>
  <c r="R19" i="57" s="1"/>
  <c r="R20" i="57" s="1"/>
  <c r="R21" i="57" s="1"/>
  <c r="S12" i="57"/>
  <c r="Q14" i="57"/>
  <c r="M25" i="59"/>
  <c r="Z10" i="59"/>
  <c r="X10" i="59"/>
  <c r="P31" i="58"/>
  <c r="N28" i="59"/>
  <c r="K36" i="59"/>
  <c r="V10" i="57"/>
  <c r="M25" i="57"/>
  <c r="Y11" i="58"/>
  <c r="U12" i="57"/>
  <c r="K27" i="57"/>
  <c r="L28" i="57"/>
  <c r="K36" i="57"/>
  <c r="L28" i="58"/>
  <c r="P31" i="59"/>
  <c r="L35" i="59"/>
  <c r="L36" i="59"/>
  <c r="P30" i="58"/>
  <c r="N34" i="58"/>
  <c r="P30" i="59"/>
  <c r="V11" i="59"/>
  <c r="M28" i="58"/>
  <c r="V10" i="58"/>
  <c r="X11" i="57"/>
  <c r="N26" i="57"/>
  <c r="N27" i="58"/>
  <c r="K31" i="58"/>
  <c r="N35" i="58"/>
  <c r="K30" i="59"/>
  <c r="M31" i="59"/>
  <c r="P35" i="59"/>
  <c r="M35" i="59"/>
  <c r="U12" i="58"/>
  <c r="U13" i="58" s="1"/>
  <c r="U14" i="58" s="1"/>
  <c r="X11" i="58"/>
  <c r="Z11" i="59"/>
  <c r="N25" i="58"/>
  <c r="L27" i="58"/>
  <c r="S10" i="59"/>
  <c r="R11" i="59"/>
  <c r="R12" i="59" s="1"/>
  <c r="R13" i="59" s="1"/>
  <c r="R14" i="59" s="1"/>
  <c r="R15" i="59" s="1"/>
  <c r="R16" i="59" s="1"/>
  <c r="R17" i="59" s="1"/>
  <c r="R18" i="59" s="1"/>
  <c r="R19" i="59" s="1"/>
  <c r="R20" i="59" s="1"/>
  <c r="R21" i="59" s="1"/>
  <c r="L31" i="59"/>
  <c r="K32" i="59"/>
  <c r="M32" i="59"/>
  <c r="P39" i="59"/>
  <c r="M34" i="59"/>
  <c r="K35" i="59"/>
  <c r="N36" i="59"/>
  <c r="K27" i="58"/>
  <c r="K31" i="59"/>
  <c r="N25" i="57"/>
  <c r="N27" i="57"/>
  <c r="N28" i="57"/>
  <c r="L32" i="57"/>
  <c r="L35" i="57"/>
  <c r="S10" i="58"/>
  <c r="R11" i="58"/>
  <c r="M22" i="58"/>
  <c r="N30" i="58"/>
  <c r="L30" i="58"/>
  <c r="K30" i="58"/>
  <c r="N36" i="58"/>
  <c r="P34" i="58"/>
  <c r="K26" i="59"/>
  <c r="K28" i="59"/>
  <c r="N30" i="59"/>
  <c r="K34" i="59"/>
  <c r="AB11" i="59"/>
  <c r="AA12" i="59"/>
  <c r="AD11" i="59"/>
  <c r="Q17" i="58"/>
  <c r="AB12" i="57"/>
  <c r="AA13" i="57"/>
  <c r="Q15" i="57"/>
  <c r="S14" i="57"/>
  <c r="AC18" i="59"/>
  <c r="Z12" i="57"/>
  <c r="Y13" i="57"/>
  <c r="W13" i="57"/>
  <c r="X12" i="57"/>
  <c r="W14" i="58"/>
  <c r="AC13" i="58"/>
  <c r="S11" i="59"/>
  <c r="Q12" i="59"/>
  <c r="Y14" i="59"/>
  <c r="K27" i="59"/>
  <c r="M27" i="59"/>
  <c r="L27" i="59"/>
  <c r="U16" i="59"/>
  <c r="X12" i="59"/>
  <c r="W13" i="59"/>
  <c r="K31" i="57"/>
  <c r="L31" i="57"/>
  <c r="M31" i="57"/>
  <c r="K25" i="58"/>
  <c r="L25" i="58"/>
  <c r="AD10" i="57"/>
  <c r="AC11" i="57"/>
  <c r="M32" i="58"/>
  <c r="L32" i="58"/>
  <c r="K34" i="58"/>
  <c r="L34" i="58"/>
  <c r="M35" i="58"/>
  <c r="L35" i="58"/>
  <c r="K26" i="57"/>
  <c r="M26" i="57"/>
  <c r="L34" i="57"/>
  <c r="M34" i="57"/>
  <c r="L26" i="57"/>
  <c r="M35" i="57"/>
  <c r="K35" i="57"/>
  <c r="AA11" i="58"/>
  <c r="AB10" i="58"/>
  <c r="M30" i="58"/>
  <c r="N26" i="59"/>
  <c r="M22" i="57"/>
  <c r="M28" i="57"/>
  <c r="K28" i="57"/>
  <c r="M32" i="57"/>
  <c r="N36" i="57"/>
  <c r="P34" i="57"/>
  <c r="N26" i="58"/>
  <c r="K36" i="58"/>
  <c r="M22" i="59"/>
  <c r="L32" i="59"/>
  <c r="N34" i="59"/>
  <c r="P34" i="59"/>
  <c r="S13" i="57" l="1"/>
  <c r="Z11" i="58"/>
  <c r="Y12" i="58"/>
  <c r="V12" i="58"/>
  <c r="X13" i="58"/>
  <c r="V13" i="58"/>
  <c r="X12" i="58"/>
  <c r="U13" i="57"/>
  <c r="V12" i="57"/>
  <c r="R12" i="58"/>
  <c r="S11" i="58"/>
  <c r="AC12" i="57"/>
  <c r="AD11" i="57"/>
  <c r="W14" i="57"/>
  <c r="AA12" i="58"/>
  <c r="AB11" i="58"/>
  <c r="AD11" i="58"/>
  <c r="Y15" i="59"/>
  <c r="W14" i="59"/>
  <c r="X13" i="59"/>
  <c r="Z13" i="59"/>
  <c r="U17" i="59"/>
  <c r="V12" i="59"/>
  <c r="S12" i="59"/>
  <c r="Q13" i="59"/>
  <c r="X14" i="58"/>
  <c r="W15" i="58"/>
  <c r="V14" i="58"/>
  <c r="U15" i="58"/>
  <c r="Y14" i="57"/>
  <c r="Z13" i="57"/>
  <c r="AC19" i="59"/>
  <c r="AB13" i="57"/>
  <c r="AA14" i="57"/>
  <c r="AC14" i="58"/>
  <c r="Q16" i="57"/>
  <c r="S15" i="57"/>
  <c r="Q18" i="58"/>
  <c r="AB12" i="59"/>
  <c r="AA13" i="59"/>
  <c r="AD12" i="59"/>
  <c r="V13" i="57" l="1"/>
  <c r="U14" i="57"/>
  <c r="X13" i="57"/>
  <c r="Y13" i="58"/>
  <c r="Z12" i="58"/>
  <c r="R13" i="58"/>
  <c r="S12" i="58"/>
  <c r="V15" i="58"/>
  <c r="U16" i="58"/>
  <c r="W15" i="59"/>
  <c r="X14" i="59"/>
  <c r="AB12" i="58"/>
  <c r="AA13" i="58"/>
  <c r="AD12" i="58"/>
  <c r="X14" i="57"/>
  <c r="W15" i="57"/>
  <c r="AD13" i="59"/>
  <c r="AB13" i="59"/>
  <c r="AA14" i="59"/>
  <c r="V13" i="59"/>
  <c r="S13" i="59"/>
  <c r="Q14" i="59"/>
  <c r="Q17" i="57"/>
  <c r="S16" i="57"/>
  <c r="AC15" i="58"/>
  <c r="AC20" i="59"/>
  <c r="X15" i="58"/>
  <c r="W16" i="58"/>
  <c r="Z14" i="59"/>
  <c r="Q19" i="58"/>
  <c r="Y15" i="57"/>
  <c r="Z14" i="57"/>
  <c r="AA15" i="57"/>
  <c r="AB14" i="57"/>
  <c r="U18" i="59"/>
  <c r="Z15" i="59"/>
  <c r="Y16" i="59"/>
  <c r="AC13" i="57"/>
  <c r="AD12" i="57"/>
  <c r="Z13" i="58" l="1"/>
  <c r="Y14" i="58"/>
  <c r="V14" i="57"/>
  <c r="U15" i="57"/>
  <c r="S13" i="58"/>
  <c r="R14" i="58"/>
  <c r="Z15" i="57"/>
  <c r="Y16" i="57"/>
  <c r="Q20" i="58"/>
  <c r="X16" i="58"/>
  <c r="W17" i="58"/>
  <c r="AB14" i="59"/>
  <c r="AA15" i="59"/>
  <c r="AD14" i="59"/>
  <c r="AB13" i="58"/>
  <c r="AA14" i="58"/>
  <c r="AD13" i="58"/>
  <c r="X15" i="59"/>
  <c r="W16" i="59"/>
  <c r="Z16" i="59" s="1"/>
  <c r="U17" i="58"/>
  <c r="V16" i="58"/>
  <c r="AC16" i="58"/>
  <c r="AC14" i="57"/>
  <c r="AD13" i="57"/>
  <c r="Y17" i="59"/>
  <c r="U19" i="59"/>
  <c r="S17" i="57"/>
  <c r="Q18" i="57"/>
  <c r="X15" i="57"/>
  <c r="W16" i="57"/>
  <c r="AB15" i="57"/>
  <c r="AA16" i="57"/>
  <c r="AC21" i="59"/>
  <c r="S14" i="59"/>
  <c r="Q15" i="59"/>
  <c r="V14" i="59"/>
  <c r="V15" i="57" l="1"/>
  <c r="U16" i="57"/>
  <c r="Y15" i="58"/>
  <c r="Z14" i="58"/>
  <c r="S14" i="58"/>
  <c r="R15" i="58"/>
  <c r="S15" i="59"/>
  <c r="Q16" i="59"/>
  <c r="V15" i="59"/>
  <c r="X16" i="57"/>
  <c r="W17" i="57"/>
  <c r="S18" i="57"/>
  <c r="Q19" i="57"/>
  <c r="U20" i="59"/>
  <c r="AC15" i="57"/>
  <c r="AD14" i="57"/>
  <c r="X17" i="58"/>
  <c r="W18" i="58"/>
  <c r="V17" i="58"/>
  <c r="U18" i="58"/>
  <c r="Y17" i="57"/>
  <c r="Z16" i="57"/>
  <c r="AB16" i="57"/>
  <c r="AA17" i="57"/>
  <c r="Y18" i="59"/>
  <c r="AC17" i="58"/>
  <c r="AB14" i="58"/>
  <c r="AA15" i="58"/>
  <c r="AD14" i="58"/>
  <c r="W17" i="59"/>
  <c r="Z17" i="59" s="1"/>
  <c r="X16" i="59"/>
  <c r="AA16" i="59"/>
  <c r="AB15" i="59"/>
  <c r="AD15" i="59"/>
  <c r="Q21" i="58"/>
  <c r="V16" i="57" l="1"/>
  <c r="U17" i="57"/>
  <c r="Y16" i="58"/>
  <c r="Z15" i="58"/>
  <c r="S15" i="58"/>
  <c r="R16" i="58"/>
  <c r="AC18" i="58"/>
  <c r="AA18" i="57"/>
  <c r="AB17" i="57"/>
  <c r="U19" i="58"/>
  <c r="V18" i="58"/>
  <c r="Y18" i="57"/>
  <c r="Z17" i="57"/>
  <c r="X17" i="59"/>
  <c r="W18" i="59"/>
  <c r="Z18" i="59" s="1"/>
  <c r="W19" i="58"/>
  <c r="X18" i="58"/>
  <c r="U21" i="59"/>
  <c r="S19" i="57"/>
  <c r="Q20" i="57"/>
  <c r="AB16" i="59"/>
  <c r="AA17" i="59"/>
  <c r="AD16" i="59"/>
  <c r="Y19" i="59"/>
  <c r="Q17" i="59"/>
  <c r="S16" i="59"/>
  <c r="V16" i="59"/>
  <c r="AA16" i="58"/>
  <c r="AB15" i="58"/>
  <c r="AD15" i="58"/>
  <c r="AD15" i="57"/>
  <c r="AC16" i="57"/>
  <c r="X17" i="57"/>
  <c r="W18" i="57"/>
  <c r="Z16" i="58" l="1"/>
  <c r="Y17" i="58"/>
  <c r="V17" i="57"/>
  <c r="U18" i="57"/>
  <c r="R17" i="58"/>
  <c r="S16" i="58"/>
  <c r="S17" i="59"/>
  <c r="Q18" i="59"/>
  <c r="V17" i="59"/>
  <c r="W20" i="58"/>
  <c r="X19" i="58"/>
  <c r="W19" i="59"/>
  <c r="Z19" i="59" s="1"/>
  <c r="X18" i="59"/>
  <c r="U20" i="58"/>
  <c r="V19" i="58"/>
  <c r="W19" i="57"/>
  <c r="Y20" i="59"/>
  <c r="AC19" i="58"/>
  <c r="AB16" i="58"/>
  <c r="AA17" i="58"/>
  <c r="AD16" i="58"/>
  <c r="AA18" i="59"/>
  <c r="AB17" i="59"/>
  <c r="AD17" i="59"/>
  <c r="S20" i="57"/>
  <c r="Q21" i="57"/>
  <c r="S21" i="57" s="1"/>
  <c r="Z18" i="57"/>
  <c r="Y19" i="57"/>
  <c r="AC17" i="57"/>
  <c r="AD16" i="57"/>
  <c r="AA19" i="57"/>
  <c r="AB18" i="57"/>
  <c r="V18" i="57" l="1"/>
  <c r="U19" i="57"/>
  <c r="X18" i="57"/>
  <c r="Y18" i="58"/>
  <c r="Z17" i="58"/>
  <c r="S17" i="58"/>
  <c r="R18" i="58"/>
  <c r="AD17" i="57"/>
  <c r="AC18" i="57"/>
  <c r="AB18" i="59"/>
  <c r="AA19" i="59"/>
  <c r="AD18" i="59"/>
  <c r="Y20" i="57"/>
  <c r="Z19" i="57"/>
  <c r="AB17" i="58"/>
  <c r="AA18" i="58"/>
  <c r="AD17" i="58"/>
  <c r="AB19" i="57"/>
  <c r="AA20" i="57"/>
  <c r="AC20" i="58"/>
  <c r="W20" i="57"/>
  <c r="X19" i="57"/>
  <c r="V20" i="58"/>
  <c r="U21" i="58"/>
  <c r="V21" i="58" s="1"/>
  <c r="W21" i="58"/>
  <c r="X20" i="58"/>
  <c r="Y21" i="59"/>
  <c r="X19" i="59"/>
  <c r="W20" i="59"/>
  <c r="Q19" i="59"/>
  <c r="S18" i="59"/>
  <c r="V18" i="59"/>
  <c r="Z18" i="58" l="1"/>
  <c r="Y19" i="58"/>
  <c r="U20" i="57"/>
  <c r="V19" i="57"/>
  <c r="X21" i="58"/>
  <c r="R19" i="58"/>
  <c r="S18" i="58"/>
  <c r="S19" i="59"/>
  <c r="Q20" i="59"/>
  <c r="V19" i="59"/>
  <c r="W21" i="59"/>
  <c r="X21" i="59" s="1"/>
  <c r="X20" i="59"/>
  <c r="Z20" i="59"/>
  <c r="AB18" i="58"/>
  <c r="AA19" i="58"/>
  <c r="AD18" i="58"/>
  <c r="AC19" i="57"/>
  <c r="AD18" i="57"/>
  <c r="Z21" i="59"/>
  <c r="X20" i="57"/>
  <c r="W21" i="57"/>
  <c r="AB20" i="57"/>
  <c r="AA21" i="57"/>
  <c r="Y21" i="57"/>
  <c r="Z21" i="57" s="1"/>
  <c r="Z20" i="57"/>
  <c r="AA20" i="59"/>
  <c r="AB19" i="59"/>
  <c r="AD19" i="59"/>
  <c r="AC21" i="58"/>
  <c r="V20" i="57" l="1"/>
  <c r="U21" i="57"/>
  <c r="V21" i="57" s="1"/>
  <c r="Z19" i="58"/>
  <c r="Y20" i="58"/>
  <c r="S19" i="58"/>
  <c r="R20" i="58"/>
  <c r="AA20" i="58"/>
  <c r="AB19" i="58"/>
  <c r="AD19" i="58"/>
  <c r="AB21" i="57"/>
  <c r="Q21" i="59"/>
  <c r="S20" i="59"/>
  <c r="V20" i="59"/>
  <c r="AD19" i="57"/>
  <c r="AC20" i="57"/>
  <c r="AA21" i="59"/>
  <c r="AB20" i="59"/>
  <c r="AD20" i="59"/>
  <c r="X21" i="57" l="1"/>
  <c r="Z20" i="58"/>
  <c r="Y21" i="58"/>
  <c r="Z21" i="58" s="1"/>
  <c r="S20" i="58"/>
  <c r="R21" i="58"/>
  <c r="S21" i="58" s="1"/>
  <c r="S21" i="59"/>
  <c r="V21" i="59"/>
  <c r="AB20" i="58"/>
  <c r="AA21" i="58"/>
  <c r="AD20" i="58"/>
  <c r="AB21" i="59"/>
  <c r="AD21" i="59"/>
  <c r="AD20" i="57"/>
  <c r="AC21" i="57"/>
  <c r="AD21" i="57" s="1"/>
  <c r="AB21" i="58" l="1"/>
  <c r="AD21" i="58"/>
</calcChain>
</file>

<file path=xl/sharedStrings.xml><?xml version="1.0" encoding="utf-8"?>
<sst xmlns="http://schemas.openxmlformats.org/spreadsheetml/2006/main" count="911" uniqueCount="305">
  <si>
    <t>TOTAL (IMD, veh/dia)</t>
  </si>
  <si>
    <t>Servei Català de Trànsit</t>
  </si>
  <si>
    <t>C-31 Sud (IMD, veh/dia)</t>
  </si>
  <si>
    <t>C-32 Sud (IMD, veh/dia)</t>
  </si>
  <si>
    <t>A-2 (IMD, veh/dia)</t>
  </si>
  <si>
    <t>B-23 (IMD, veh/dia)</t>
  </si>
  <si>
    <t>C-33 (IMD, veh/dia)</t>
  </si>
  <si>
    <t>C-17 (IMD, veh/dia)</t>
  </si>
  <si>
    <t>B-20 (IMD, veh/dia)</t>
  </si>
  <si>
    <t>variació 2007-2008</t>
  </si>
  <si>
    <t>variació 2008-2009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</si>
  <si>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</si>
  <si>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</si>
  <si>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</si>
  <si>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</si>
  <si>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</si>
  <si>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</si>
  <si>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</si>
  <si>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</si>
  <si>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</si>
  <si>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</si>
  <si>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</si>
  <si>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</si>
  <si>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Passatgers</t>
  </si>
  <si>
    <t>Ocupats</t>
  </si>
  <si>
    <t>Aturats</t>
  </si>
  <si>
    <t>set-oct</t>
  </si>
  <si>
    <t>set-nov</t>
  </si>
  <si>
    <t>Trànsit als accessos al Barcelonès</t>
  </si>
  <si>
    <t>SGIT (ATM)</t>
  </si>
  <si>
    <t>Vies d'accés al Barcelonès (veh/dia)</t>
  </si>
  <si>
    <t>Transport Públic (Mviatges)</t>
  </si>
  <si>
    <t>gen-oct</t>
  </si>
  <si>
    <t>Actius (milers)</t>
  </si>
  <si>
    <t>Ocupats (milers)</t>
  </si>
  <si>
    <t>Aturats (milers)</t>
  </si>
  <si>
    <t>PIB</t>
  </si>
  <si>
    <t>IPC</t>
  </si>
  <si>
    <t>Pernoctacions en hotels</t>
  </si>
  <si>
    <t>Transport Públic col·lectiu</t>
  </si>
  <si>
    <t>Metro</t>
  </si>
  <si>
    <t>Bus TMB</t>
  </si>
  <si>
    <t xml:space="preserve">   Total TMB</t>
  </si>
  <si>
    <t>Tramvia</t>
  </si>
  <si>
    <t>en xifres absolutes</t>
  </si>
  <si>
    <t>en %</t>
  </si>
  <si>
    <t>-</t>
  </si>
  <si>
    <t>Preu del petroli ($/barril BRENT)</t>
  </si>
  <si>
    <t>Àmbit</t>
  </si>
  <si>
    <t>Catalunya</t>
  </si>
  <si>
    <t>Província</t>
  </si>
  <si>
    <t>Món</t>
  </si>
  <si>
    <t>Aeroport</t>
  </si>
  <si>
    <t>Port</t>
  </si>
  <si>
    <t>RMB</t>
  </si>
  <si>
    <t>Població a 1 de gener (milers)</t>
  </si>
  <si>
    <t>Trànsit en autopistes de peatge (vehicles lleugers)</t>
  </si>
  <si>
    <t>Font</t>
  </si>
  <si>
    <t>INE</t>
  </si>
  <si>
    <t>CORES (Ministerio de Industria, Turismo y Comercio)</t>
  </si>
  <si>
    <t>AENA</t>
  </si>
  <si>
    <t>APB</t>
  </si>
  <si>
    <t>ATM</t>
  </si>
  <si>
    <t>Anual</t>
  </si>
  <si>
    <t>Hipotecas</t>
  </si>
  <si>
    <t xml:space="preserve">  Resultados provinciales mensuales. Base nueva</t>
  </si>
  <si>
    <t>Hipotecas por meses, provincias, naturaleza de la finca y número e importe.</t>
  </si>
  <si>
    <t>Unidades:Nº/Importe (miles de euros)</t>
  </si>
  <si>
    <t>Total finques</t>
  </si>
  <si>
    <t>Hipoteques constituïdes (milers d'Euros)</t>
  </si>
  <si>
    <t>Demografia i mercat laboral</t>
  </si>
  <si>
    <t>FMI, elaboració indexmundi</t>
  </si>
  <si>
    <t>Index de preus al consum</t>
  </si>
  <si>
    <t>Estat</t>
  </si>
  <si>
    <t>Taxa d'atur (aturats/actius)</t>
  </si>
  <si>
    <t>Preu del petroli</t>
  </si>
  <si>
    <t>Motos i ciclomotors</t>
  </si>
  <si>
    <t>CORES</t>
  </si>
  <si>
    <t>Mobilitat de viatgers</t>
  </si>
  <si>
    <t>Mobilitat de mercaderies</t>
  </si>
  <si>
    <t>Període</t>
  </si>
  <si>
    <t>gener-febrer</t>
  </si>
  <si>
    <t>IPC Carburants i Combustibles</t>
  </si>
  <si>
    <t>Aeroport de Barcelona (pax)</t>
  </si>
  <si>
    <t>Port de Barcelona (pax)</t>
  </si>
  <si>
    <t>Port de Barcelona (tones)</t>
  </si>
  <si>
    <t>Aeroport de Barcelona (tones)</t>
  </si>
  <si>
    <t>milions de viatges</t>
  </si>
  <si>
    <t>Autopistes (veh/dia VL en 5 troncals)</t>
  </si>
  <si>
    <t>SINTESI DELS PRINCIPALS INDICADORS</t>
  </si>
  <si>
    <t>Idescat</t>
  </si>
  <si>
    <t>Autopistes (veh/dia VP en 4 troncals)</t>
  </si>
  <si>
    <t>Consum carburants d'automoció (ktep)</t>
  </si>
  <si>
    <t>Vehicles totals</t>
  </si>
  <si>
    <t>AP-7 Martorell (IMD VP, veh/dia)</t>
  </si>
  <si>
    <t>C-33 Mollet (IMD VP, veh/dia)</t>
  </si>
  <si>
    <t>C-32 Garraf (IMD VP, veh/dia)</t>
  </si>
  <si>
    <t>C-32 Vilassar (IMD VP, veh/dia)</t>
  </si>
  <si>
    <t>AP-7 Martorell (IMD VL, veh/dia)</t>
  </si>
  <si>
    <t>C-33 Mollet (IMD VL, veh/dia)</t>
  </si>
  <si>
    <t>C-32 Garraf (IMD VL, veh/dia)</t>
  </si>
  <si>
    <t>C-32 Vilassar (IMD VL, veh/dia)</t>
  </si>
  <si>
    <t>Producte interior brut</t>
  </si>
  <si>
    <t>Població a 1 de gener</t>
  </si>
  <si>
    <t>INE (EPA)</t>
  </si>
  <si>
    <t>Indicadors generals de consum</t>
  </si>
  <si>
    <t>1T</t>
  </si>
  <si>
    <t>2T</t>
  </si>
  <si>
    <t>3T</t>
  </si>
  <si>
    <t>4T</t>
  </si>
  <si>
    <t>1QD</t>
  </si>
  <si>
    <t>2QD</t>
  </si>
  <si>
    <t>3QD</t>
  </si>
  <si>
    <t>Matriculacions de vehicles</t>
  </si>
  <si>
    <t>Turismes</t>
  </si>
  <si>
    <t>http://www.ine.es/jaxi/menu.do?type=pcaxis&amp;path=%2Ft30%2Fp149&amp;file=inebase&amp;L=</t>
  </si>
  <si>
    <t>INDICADOR</t>
  </si>
  <si>
    <t>DESCRIPCIÓ</t>
  </si>
  <si>
    <t>UNITATS</t>
  </si>
  <si>
    <t>FONT</t>
  </si>
  <si>
    <t>PERIODICITAT</t>
  </si>
  <si>
    <t>PROCEDIMENT OBTENCIÓ</t>
  </si>
  <si>
    <t>ÀMBIT</t>
  </si>
  <si>
    <t>OBSERVACIONS</t>
  </si>
  <si>
    <t>Trimestral</t>
  </si>
  <si>
    <t>Habitants</t>
  </si>
  <si>
    <t>Xifres oficials de població, aprovades mitjançant Real Decret, de tots els municipis espanyols a 1 de gener de cada any</t>
  </si>
  <si>
    <t>Milers de persones</t>
  </si>
  <si>
    <t>Actius</t>
  </si>
  <si>
    <t>Subconjunt de persones amb la capacitat i el desig de treballar</t>
  </si>
  <si>
    <t>Persona activa que no troba feina</t>
  </si>
  <si>
    <t xml:space="preserve">Persones de més de 16 anys que han treballat en una ocupació de forma remunerada </t>
  </si>
  <si>
    <t>Mensual</t>
  </si>
  <si>
    <t>Preu del barril de petroli cru Brent</t>
  </si>
  <si>
    <t>c€/litre</t>
  </si>
  <si>
    <t>Preu de la gasolina 95 I.O</t>
  </si>
  <si>
    <t>Preu del gasoil d'automoció</t>
  </si>
  <si>
    <t>ktep</t>
  </si>
  <si>
    <t>Consum carburants d'automoció</t>
  </si>
  <si>
    <t>milers €</t>
  </si>
  <si>
    <t>Hipoteques constituïdes</t>
  </si>
  <si>
    <t>Trànsit en autopistes de peatge</t>
  </si>
  <si>
    <t>veh/dia</t>
  </si>
  <si>
    <t>Nombre vehicles</t>
  </si>
  <si>
    <t>Intensitat mitjana de vehicles totals en el període considerat</t>
  </si>
  <si>
    <t>Nombre de passatgers a l'aeroport de Barcelona</t>
  </si>
  <si>
    <t>Intensitat mitjana de vehicles en el periode conisderat diferenciant els vehicles lleugers i els pesants</t>
  </si>
  <si>
    <t xml:space="preserve">Índex que recull i compara els preus d'un conjunt de béns i serveis o productes </t>
  </si>
  <si>
    <t>Nombre de nits que cada viatger passa en un allotjament</t>
  </si>
  <si>
    <t>Nombre d'hipoteques sobre finques rústiques i vivendes</t>
  </si>
  <si>
    <t>Tones</t>
  </si>
  <si>
    <t>Passatgers aeroport</t>
  </si>
  <si>
    <t>Passatgers port</t>
  </si>
  <si>
    <t>Nombre de passatgers al port de Barcelona</t>
  </si>
  <si>
    <t>Estat i Catalunya</t>
  </si>
  <si>
    <t>Estat, Catalunya i Província</t>
  </si>
  <si>
    <t>Tones de mercaderia gestionats pel Port de Barcelona</t>
  </si>
  <si>
    <t>Tones de mercaderia gestionats per l'aeroport de Barcelona</t>
  </si>
  <si>
    <t>PIB a Catalunya</t>
  </si>
  <si>
    <t>PIB a l'Estat</t>
  </si>
  <si>
    <t>Preu de la gasolina 95 I.O. (€/litre)</t>
  </si>
  <si>
    <t>Preu del gasoil d'automoció (€/litre)</t>
  </si>
  <si>
    <r>
      <t>Habitatges en construcció (visats d'obra)</t>
    </r>
    <r>
      <rPr>
        <vertAlign val="superscript"/>
        <sz val="10"/>
        <rFont val="Univers"/>
      </rPr>
      <t xml:space="preserve"> </t>
    </r>
    <r>
      <rPr>
        <i/>
        <vertAlign val="superscript"/>
        <sz val="10"/>
        <rFont val="Univers"/>
      </rPr>
      <t xml:space="preserve">(*) </t>
    </r>
  </si>
  <si>
    <t>(*) Nombre de nous habitatges que està previst construir o rehabilitar, en base als visats de direcció d'obra.</t>
  </si>
  <si>
    <t>Altres indicadors</t>
  </si>
  <si>
    <t>Trànsit de vehicles pesants en autopistes</t>
  </si>
  <si>
    <t>Transport de Mercaderies al Port i l'Aeroport de Barcelona</t>
  </si>
  <si>
    <t>Pernoctacions en hotels (milers)</t>
  </si>
  <si>
    <t>Hipoteques constituïdes (milions d'Euros)</t>
  </si>
  <si>
    <t>Aeroport de Barcelona (Mpax)</t>
  </si>
  <si>
    <t>Port de Barcelona (Mtones)</t>
  </si>
  <si>
    <t>Economia, demografia i mercat de treball</t>
  </si>
  <si>
    <t>IPC general Estat</t>
  </si>
  <si>
    <t>IPC general Catalunya</t>
  </si>
  <si>
    <t>Construcció d'habitatges</t>
  </si>
  <si>
    <t>Visats de direcció d'obra</t>
  </si>
  <si>
    <t>unitats</t>
  </si>
  <si>
    <t>Variació</t>
  </si>
  <si>
    <t>RMB i Província</t>
  </si>
  <si>
    <t>gen-març</t>
  </si>
  <si>
    <t>Economia</t>
  </si>
  <si>
    <t>Estadisticas financieras y monetarias</t>
  </si>
  <si>
    <t>Variació interanual</t>
  </si>
  <si>
    <t>variació 2009-2010</t>
  </si>
  <si>
    <t>Altres vehicles</t>
  </si>
  <si>
    <t>Dirección General de Tráfico</t>
  </si>
  <si>
    <t>Camions i furgonetes</t>
  </si>
  <si>
    <t>Autobusos</t>
  </si>
  <si>
    <t>Nombre de vehicles matriculats per tipologia de vehicles</t>
  </si>
  <si>
    <t>IPC transports Catalunya</t>
  </si>
  <si>
    <t>IPC carburants i combustibles Catalunya</t>
  </si>
  <si>
    <t>maig-juny</t>
  </si>
  <si>
    <t>variació 2010-2011</t>
  </si>
  <si>
    <t>gener-juny</t>
  </si>
  <si>
    <t>ICAEN</t>
  </si>
  <si>
    <t>Preu de carburants d'automoció</t>
  </si>
  <si>
    <t>Consum i emissions de carburants d'automoció</t>
  </si>
  <si>
    <t>Tn</t>
  </si>
  <si>
    <t>Mensualment, la SGREGIV envia les dades per correu electònic</t>
  </si>
  <si>
    <t>Consum gasoil (ktep)</t>
  </si>
  <si>
    <t>Consum gasolina (ktep)</t>
  </si>
  <si>
    <r>
      <t xml:space="preserve">(*) </t>
    </r>
    <r>
      <rPr>
        <i/>
        <sz val="7"/>
        <rFont val="Arial"/>
        <family val="2"/>
      </rPr>
      <t>Gasolina i gasoil</t>
    </r>
  </si>
  <si>
    <r>
      <t>Emissions de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del transport </t>
    </r>
    <r>
      <rPr>
        <vertAlign val="superscript"/>
        <sz val="10"/>
        <rFont val="Arial"/>
        <family val="2"/>
      </rPr>
      <t xml:space="preserve">(*) </t>
    </r>
    <r>
      <rPr>
        <sz val="10"/>
        <rFont val="Arial"/>
        <family val="2"/>
      </rPr>
      <t>(Tn)</t>
    </r>
  </si>
  <si>
    <t>Consum de gasolina i gasoil (ktep)</t>
  </si>
  <si>
    <r>
      <t>Emissions CO</t>
    </r>
    <r>
      <rPr>
        <vertAlign val="subscript"/>
        <sz val="8"/>
        <rFont val="Arial"/>
        <family val="2"/>
      </rPr>
      <t>2</t>
    </r>
  </si>
  <si>
    <r>
      <t>Emissions de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degudes al transport</t>
    </r>
  </si>
  <si>
    <t>Viatges en transport públic</t>
  </si>
  <si>
    <t>Viatges en els diferents modes de transport públic, tant integrats com no integrats</t>
  </si>
  <si>
    <t>Mercaderies port</t>
  </si>
  <si>
    <t>Mercaderies aeroport</t>
  </si>
  <si>
    <t>ICAEN, a través de contacte previ quadrimestral</t>
  </si>
  <si>
    <t>L'ICAEN ha facilitat factors de conversió</t>
  </si>
  <si>
    <t>gener-novembre</t>
  </si>
  <si>
    <t>Consum carburants d'automoció Estat</t>
  </si>
  <si>
    <t>Consum carburants d'automoció Província Barcelona (gasolina i gasoil)</t>
  </si>
  <si>
    <t>Consulta directa web</t>
  </si>
  <si>
    <t>Idescat, INE i Dep. D'Ec. i Coneixement / INE</t>
  </si>
  <si>
    <t>S'efectua contacte previ cada quadrimestre amb l'SCT</t>
  </si>
  <si>
    <t>Pernoct.</t>
  </si>
  <si>
    <t>Variació interanual del Producte interior brut</t>
  </si>
  <si>
    <t>Quocient entre el nombre de treballadros aturats i la població activa</t>
  </si>
  <si>
    <t>Preu del petroli (€/barril BRENT)</t>
  </si>
  <si>
    <t>1gen12 - 1gen11</t>
  </si>
  <si>
    <t>Preu petroli (€/barril Brent)</t>
  </si>
  <si>
    <t>Preu del petroli ($ i €  per barril BRENT)</t>
  </si>
  <si>
    <t>$ i € / barril BRENT</t>
  </si>
  <si>
    <t>Indexmundi a partir de Fons Monetari Internacional</t>
  </si>
  <si>
    <t>Indicadors de preus, consums i emissions relacionats amb la mobilitat</t>
  </si>
  <si>
    <t>Preu gasoil d'automoció (€/l)</t>
  </si>
  <si>
    <t>Població a 1 de gener RMB (miilers)</t>
  </si>
  <si>
    <t>Grup Abertis i Túnels de Barcelona i Cadí</t>
  </si>
  <si>
    <t xml:space="preserve">FGC </t>
  </si>
  <si>
    <t xml:space="preserve">Autobusos DGTM </t>
  </si>
  <si>
    <t>Trànsit de llarga distància (Aeroport, Estació de Sants i Port)</t>
  </si>
  <si>
    <t>PROVINCIA DE GIRONA</t>
  </si>
  <si>
    <t>PROVINCIA DE LLEIDA</t>
  </si>
  <si>
    <t>PROVINCIA DE TARRAGONA</t>
  </si>
  <si>
    <t>Nota: Avanç de previsió</t>
  </si>
  <si>
    <t>variació 2015-2014</t>
  </si>
  <si>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</t>
    </r>
    <r>
      <rPr>
        <i/>
        <sz val="8"/>
        <rFont val="Arial"/>
        <family val="2"/>
      </rPr>
      <t>Inclou viatgers domèstics i internacionals</t>
    </r>
  </si>
  <si>
    <t>Subdirecció General de Relacions amb les Empreses Gestores d'Infraestructures Viàries (TES), Grup Abertis</t>
  </si>
  <si>
    <t>Rodalies Catalunya (RENFE)</t>
  </si>
  <si>
    <t>Autobusos DGTM</t>
  </si>
  <si>
    <t>Corones 1-6</t>
  </si>
  <si>
    <t>Corona 7</t>
  </si>
  <si>
    <t>Corones 1-7</t>
  </si>
  <si>
    <t>TOTAL Corona 7 (milions de viatges)</t>
  </si>
  <si>
    <t>TOTAL Corones 1-7 (milions de viatgers)</t>
  </si>
  <si>
    <t>TOTAL Corones 1-6 (milions de viatges)</t>
  </si>
  <si>
    <t xml:space="preserve">C-58 (IMD, veh/dia) </t>
  </si>
  <si>
    <t xml:space="preserve">E-09 / C-16 Vallvidrera (IMD VL, veh/dia) </t>
  </si>
  <si>
    <t xml:space="preserve">C-16 (IMD, veh/dia) </t>
  </si>
  <si>
    <t>g</t>
  </si>
  <si>
    <t>f</t>
  </si>
  <si>
    <t>Àmbit ATM Barcelona</t>
  </si>
  <si>
    <t>Data actualització:</t>
  </si>
  <si>
    <t>Freqüència d'actualització:</t>
  </si>
  <si>
    <t>Condicions d'utilització</t>
  </si>
  <si>
    <t xml:space="preserve">S'autoritza la reproducció de les dades presentades, sense alterar-ne el contingut, amb l'esment de la font i la data de l'última actualització.  </t>
  </si>
  <si>
    <t xml:space="preserve">La utilització dels arxius i els resultats que se'n puguin derivar són responsabilitat exclusiva de l'usuari. </t>
  </si>
  <si>
    <t>Índex</t>
  </si>
  <si>
    <t>ATM Barcelona</t>
  </si>
  <si>
    <t>Fitxes indicadors RMB</t>
  </si>
  <si>
    <t>Producte Interior Brut</t>
  </si>
  <si>
    <t>Demografia i Mercat Laboral</t>
  </si>
  <si>
    <t>Índex de Preus al Consum (IPC)</t>
  </si>
  <si>
    <t>Preus dels carburants</t>
  </si>
  <si>
    <t>Consum i emissions de carburants</t>
  </si>
  <si>
    <t xml:space="preserve">Trànsit en autopistes de peatge </t>
  </si>
  <si>
    <t>Transport públic col·lectiu (TPC)</t>
  </si>
  <si>
    <t>Gràfics Taxa de Variació Interanual (sense llarg recorregut)</t>
  </si>
  <si>
    <t>Gràfics Taxa de Variació Interanual</t>
  </si>
  <si>
    <t>Síntesi dels principals indicadors</t>
  </si>
  <si>
    <t>Trànsit de vehicles pesants</t>
  </si>
  <si>
    <t>Transport de mercaderies en ferrocarril, en ports i aeroports</t>
  </si>
  <si>
    <t>Quadrimestral</t>
  </si>
  <si>
    <t>variació 2017-2016</t>
  </si>
  <si>
    <t>Matriculacions de turismes per tipus de combustible</t>
  </si>
  <si>
    <t>Dièsel</t>
  </si>
  <si>
    <t>Gasolina</t>
  </si>
  <si>
    <t>Elèctric</t>
  </si>
  <si>
    <t>Gas Liquat de Petroli (GLP)</t>
  </si>
  <si>
    <t>Gas Natural Comprimit (GNC)</t>
  </si>
  <si>
    <t>Aquest document  s'ha elaborat a partir de dades recollides i aglutinades per l'ATM a partir de la informació obtinguda de diverses fonts</t>
  </si>
  <si>
    <t>variació 2017-2016 en %</t>
  </si>
  <si>
    <t>1gen17 - 1gen16</t>
  </si>
  <si>
    <t>Altres</t>
  </si>
  <si>
    <t>Turismes totals</t>
  </si>
  <si>
    <t>INDICADORS DE MOBILITAT I CONJUNTURA 2017</t>
  </si>
  <si>
    <t>C-31N (IMD, veh/dia) (*)</t>
  </si>
  <si>
    <t>Bus Metropolità (gestió indirecta)</t>
  </si>
  <si>
    <t xml:space="preserve">   Total AMB (TMB + gestió indirecta)</t>
  </si>
  <si>
    <t>Rodalies Catalunya (Renfe)</t>
  </si>
  <si>
    <t>Autobusos urbans</t>
  </si>
  <si>
    <t>7INDICADORS DE MOBILITAT I CONJUNTURA 2017</t>
  </si>
  <si>
    <t>Emissions de CO2 del transport (Tn)</t>
  </si>
  <si>
    <t>4T17-4T16</t>
  </si>
  <si>
    <t>=</t>
  </si>
  <si>
    <t>des17-des16</t>
  </si>
  <si>
    <t>nov17-nov16</t>
  </si>
  <si>
    <t>gen-nov</t>
  </si>
  <si>
    <t>gen-des</t>
  </si>
  <si>
    <t>Subdirecció General de Relacions amb les Empreses Gestores d'Infraestructures i Serveis de Mobilitat (TES), Grup Abertis, Túnels de Barcelona i Cadí SA</t>
  </si>
  <si>
    <t>Dep. Economia i Idescat</t>
  </si>
  <si>
    <t>Desembre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</si>
</sst>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"/>
    <numFmt numFmtId="165" formatCode="0.000"/>
    <numFmt numFmtId="166" formatCode="0.0%"/>
    <numFmt numFmtId="167" formatCode="0.0"/>
    <numFmt numFmtId="168" formatCode="#,##0.000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Univers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i/>
      <sz val="7"/>
      <name val="Arial"/>
      <family val="2"/>
    </font>
    <font>
      <b/>
      <i/>
      <sz val="7"/>
      <color indexed="9"/>
      <name val="Arial"/>
      <family val="2"/>
    </font>
    <font>
      <i/>
      <sz val="10"/>
      <color indexed="9"/>
      <name val="Arial"/>
      <family val="2"/>
    </font>
    <font>
      <b/>
      <sz val="10"/>
      <color indexed="13"/>
      <name val="Arial"/>
      <family val="2"/>
    </font>
    <font>
      <b/>
      <sz val="10"/>
      <color indexed="10"/>
      <name val="Arial"/>
      <family val="2"/>
    </font>
    <font>
      <b/>
      <i/>
      <sz val="8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2"/>
      <name val="Wingdings 3"/>
      <family val="1"/>
      <charset val="2"/>
    </font>
    <font>
      <b/>
      <sz val="12"/>
      <color indexed="9"/>
      <name val="Arial"/>
      <family val="2"/>
    </font>
    <font>
      <vertAlign val="superscript"/>
      <sz val="10"/>
      <name val="Univers"/>
    </font>
    <font>
      <i/>
      <vertAlign val="superscript"/>
      <sz val="10"/>
      <name val="Univers"/>
    </font>
    <font>
      <b/>
      <sz val="12"/>
      <color indexed="21"/>
      <name val="Wingdings 3"/>
      <family val="1"/>
      <charset val="2"/>
    </font>
    <font>
      <vertAlign val="superscript"/>
      <sz val="10"/>
      <name val="Arial"/>
      <family val="2"/>
    </font>
    <font>
      <i/>
      <sz val="10"/>
      <color indexed="10"/>
      <name val="Arial"/>
      <family val="2"/>
    </font>
    <font>
      <vertAlign val="sub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63"/>
      <name val="Arial"/>
      <family val="2"/>
    </font>
    <font>
      <vertAlign val="subscript"/>
      <sz val="8"/>
      <name val="Arial"/>
      <family val="2"/>
    </font>
    <font>
      <sz val="8"/>
      <color indexed="63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vertAlign val="superscript"/>
      <sz val="10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3"/>
      <color theme="2" tint="-0.499984740745262"/>
      <name val="Mic 32 New Rounded Lt"/>
      <family val="2"/>
    </font>
    <font>
      <sz val="18"/>
      <color theme="2" tint="-0.499984740745262"/>
      <name val="Mic 32 New Rounded Lt"/>
      <family val="2"/>
    </font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2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2"/>
      <color theme="10"/>
      <name val="Arial"/>
      <family val="2"/>
    </font>
    <font>
      <b/>
      <sz val="18"/>
      <color theme="1"/>
      <name val="Arial"/>
      <family val="2"/>
    </font>
    <font>
      <sz val="10"/>
      <color indexed="9"/>
      <name val="Arial"/>
      <family val="2"/>
    </font>
    <font>
      <sz val="10"/>
      <name val="Univers"/>
    </font>
    <font>
      <b/>
      <i/>
      <sz val="10"/>
      <name val="Arial"/>
      <family val="2"/>
    </font>
    <font>
      <b/>
      <sz val="14"/>
      <color rgb="FFFF000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11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62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6" fillId="4" borderId="0" applyNumberFormat="0" applyBorder="0" applyAlignment="0" applyProtection="0"/>
    <xf numFmtId="0" fontId="47" fillId="16" borderId="1" applyNumberFormat="0" applyAlignment="0" applyProtection="0"/>
    <xf numFmtId="0" fontId="48" fillId="17" borderId="2" applyNumberFormat="0" applyAlignment="0" applyProtection="0"/>
    <xf numFmtId="0" fontId="49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21" borderId="0" applyNumberFormat="0" applyBorder="0" applyAlignment="0" applyProtection="0"/>
    <xf numFmtId="0" fontId="51" fillId="7" borderId="1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52" fillId="3" borderId="0" applyNumberFormat="0" applyBorder="0" applyAlignment="0" applyProtection="0"/>
    <xf numFmtId="0" fontId="53" fillId="22" borderId="0" applyNumberFormat="0" applyBorder="0" applyAlignment="0" applyProtection="0"/>
    <xf numFmtId="0" fontId="63" fillId="0" borderId="0"/>
    <xf numFmtId="0" fontId="14" fillId="0" borderId="0"/>
    <xf numFmtId="0" fontId="12" fillId="23" borderId="4" applyNumberFormat="0" applyFont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4" fillId="16" borderId="5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6" applyNumberFormat="0" applyFill="0" applyAlignment="0" applyProtection="0"/>
    <xf numFmtId="0" fontId="50" fillId="0" borderId="7" applyNumberFormat="0" applyFill="0" applyAlignment="0" applyProtection="0"/>
    <xf numFmtId="0" fontId="59" fillId="0" borderId="8" applyNumberFormat="0" applyFill="0" applyAlignment="0" applyProtection="0"/>
    <xf numFmtId="9" fontId="14" fillId="0" borderId="0" applyFont="0" applyFill="0" applyBorder="0" applyAlignment="0" applyProtection="0"/>
    <xf numFmtId="0" fontId="11" fillId="0" borderId="0"/>
    <xf numFmtId="0" fontId="12" fillId="0" borderId="0"/>
    <xf numFmtId="0" fontId="68" fillId="0" borderId="0" applyNumberForma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69" fillId="0" borderId="0"/>
    <xf numFmtId="0" fontId="12" fillId="0" borderId="0"/>
    <xf numFmtId="0" fontId="69" fillId="0" borderId="0"/>
    <xf numFmtId="0" fontId="10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8" borderId="0" applyNumberFormat="0" applyBorder="0" applyAlignment="0" applyProtection="0"/>
    <xf numFmtId="0" fontId="71" fillId="49" borderId="0" applyNumberFormat="0" applyBorder="0" applyAlignment="0" applyProtection="0"/>
    <xf numFmtId="0" fontId="72" fillId="50" borderId="45" applyNumberFormat="0" applyAlignment="0" applyProtection="0"/>
    <xf numFmtId="0" fontId="73" fillId="51" borderId="46" applyNumberFormat="0" applyAlignment="0" applyProtection="0"/>
    <xf numFmtId="0" fontId="74" fillId="0" borderId="47" applyNumberFormat="0" applyFill="0" applyAlignment="0" applyProtection="0"/>
    <xf numFmtId="0" fontId="75" fillId="0" borderId="0" applyNumberFormat="0" applyFill="0" applyBorder="0" applyAlignment="0" applyProtection="0"/>
    <xf numFmtId="0" fontId="70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6" borderId="0" applyNumberFormat="0" applyBorder="0" applyAlignment="0" applyProtection="0"/>
    <xf numFmtId="0" fontId="70" fillId="57" borderId="0" applyNumberFormat="0" applyBorder="0" applyAlignment="0" applyProtection="0"/>
    <xf numFmtId="0" fontId="76" fillId="58" borderId="45" applyNumberFormat="0" applyAlignment="0" applyProtection="0"/>
    <xf numFmtId="0" fontId="77" fillId="59" borderId="0" applyNumberFormat="0" applyBorder="0" applyAlignment="0" applyProtection="0"/>
    <xf numFmtId="0" fontId="78" fillId="60" borderId="0" applyNumberFormat="0" applyBorder="0" applyAlignment="0" applyProtection="0"/>
    <xf numFmtId="0" fontId="9" fillId="61" borderId="48" applyNumberFormat="0" applyFont="0" applyAlignment="0" applyProtection="0"/>
    <xf numFmtId="0" fontId="79" fillId="50" borderId="49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50" applyNumberFormat="0" applyFill="0" applyAlignment="0" applyProtection="0"/>
    <xf numFmtId="0" fontId="75" fillId="0" borderId="51" applyNumberFormat="0" applyFill="0" applyAlignment="0" applyProtection="0"/>
    <xf numFmtId="0" fontId="66" fillId="0" borderId="52" applyNumberFormat="0" applyFill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61" borderId="48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61" borderId="48" applyNumberFormat="0" applyFont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4" fontId="84" fillId="0" borderId="0">
      <alignment horizontal="left" vertical="top"/>
    </xf>
    <xf numFmtId="0" fontId="85" fillId="0" borderId="0" applyFont="0">
      <alignment horizontal="left" vertical="center"/>
    </xf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61" borderId="48" applyNumberFormat="0" applyFont="0" applyAlignment="0" applyProtection="0"/>
    <xf numFmtId="0" fontId="4" fillId="0" borderId="0"/>
    <xf numFmtId="0" fontId="3" fillId="0" borderId="0"/>
    <xf numFmtId="0" fontId="86" fillId="0" borderId="0"/>
    <xf numFmtId="0" fontId="2" fillId="0" borderId="0"/>
    <xf numFmtId="0" fontId="2" fillId="0" borderId="0"/>
    <xf numFmtId="0" fontId="1" fillId="0" borderId="0"/>
    <xf numFmtId="0" fontId="95" fillId="0" borderId="0" applyFill="0" applyBorder="0" applyAlignment="0" applyProtection="0">
      <alignment vertical="top"/>
      <protection locked="0"/>
    </xf>
  </cellStyleXfs>
  <cellXfs count="324">
    <xf numFmtId="0" fontId="0" fillId="0" borderId="0" xfId="0"/>
    <xf numFmtId="0" fontId="23" fillId="0" borderId="0" xfId="31" applyAlignment="1" applyProtection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6" fontId="13" fillId="0" borderId="0" xfId="3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10" fontId="17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166" fontId="36" fillId="0" borderId="0" xfId="37" quotePrefix="1" applyNumberFormat="1" applyFont="1" applyFill="1" applyBorder="1" applyAlignment="1">
      <alignment horizontal="center" vertical="center" textRotation="90"/>
    </xf>
    <xf numFmtId="166" fontId="15" fillId="0" borderId="0" xfId="37" applyNumberFormat="1" applyFont="1" applyFill="1" applyBorder="1" applyAlignment="1">
      <alignment horizontal="center" vertical="center"/>
    </xf>
    <xf numFmtId="166" fontId="15" fillId="0" borderId="0" xfId="37" quotePrefix="1" applyNumberFormat="1" applyFont="1" applyFill="1" applyBorder="1" applyAlignment="1">
      <alignment horizontal="center" vertical="center"/>
    </xf>
    <xf numFmtId="166" fontId="40" fillId="0" borderId="0" xfId="37" quotePrefix="1" applyNumberFormat="1" applyFont="1" applyFill="1" applyBorder="1" applyAlignment="1">
      <alignment horizontal="center" vertical="center" textRotation="90"/>
    </xf>
    <xf numFmtId="166" fontId="20" fillId="0" borderId="0" xfId="37" applyNumberFormat="1" applyFont="1" applyFill="1" applyBorder="1" applyAlignment="1">
      <alignment horizontal="center" vertical="center" wrapText="1"/>
    </xf>
    <xf numFmtId="166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4" fillId="0" borderId="0" xfId="35" applyAlignment="1"/>
    <xf numFmtId="0" fontId="14" fillId="0" borderId="0" xfId="35"/>
    <xf numFmtId="2" fontId="14" fillId="0" borderId="0" xfId="38" applyNumberFormat="1" applyFont="1"/>
    <xf numFmtId="0" fontId="25" fillId="0" borderId="0" xfId="35" applyFont="1" applyAlignment="1">
      <alignment horizontal="left"/>
    </xf>
    <xf numFmtId="0" fontId="27" fillId="0" borderId="0" xfId="35" applyFont="1" applyAlignment="1">
      <alignment horizontal="left"/>
    </xf>
    <xf numFmtId="0" fontId="16" fillId="29" borderId="9" xfId="35" applyFont="1" applyFill="1" applyBorder="1"/>
    <xf numFmtId="0" fontId="14" fillId="29" borderId="0" xfId="35" applyFill="1"/>
    <xf numFmtId="3" fontId="62" fillId="24" borderId="9" xfId="35" applyNumberFormat="1" applyFont="1" applyFill="1" applyBorder="1" applyAlignment="1">
      <alignment horizontal="right" wrapText="1"/>
    </xf>
    <xf numFmtId="3" fontId="62" fillId="24" borderId="29" xfId="35" applyNumberFormat="1" applyFont="1" applyFill="1" applyBorder="1" applyAlignment="1">
      <alignment horizontal="right" wrapText="1"/>
    </xf>
    <xf numFmtId="3" fontId="62" fillId="24" borderId="40" xfId="35" applyNumberFormat="1" applyFont="1" applyFill="1" applyBorder="1" applyAlignment="1">
      <alignment horizontal="right" wrapText="1"/>
    </xf>
    <xf numFmtId="3" fontId="62" fillId="24" borderId="31" xfId="35" applyNumberFormat="1" applyFont="1" applyFill="1" applyBorder="1" applyAlignment="1">
      <alignment horizontal="right" wrapText="1"/>
    </xf>
    <xf numFmtId="0" fontId="14" fillId="0" borderId="9" xfId="35" applyBorder="1"/>
    <xf numFmtId="0" fontId="14" fillId="0" borderId="40" xfId="35" applyBorder="1"/>
    <xf numFmtId="0" fontId="14" fillId="0" borderId="31" xfId="35" applyBorder="1"/>
    <xf numFmtId="0" fontId="14" fillId="0" borderId="41" xfId="35" applyFont="1" applyFill="1" applyBorder="1"/>
    <xf numFmtId="0" fontId="14" fillId="0" borderId="39" xfId="35" applyFont="1" applyFill="1" applyBorder="1"/>
    <xf numFmtId="0" fontId="14" fillId="0" borderId="39" xfId="35" applyFont="1" applyFill="1" applyBorder="1" applyAlignment="1">
      <alignment horizontal="center"/>
    </xf>
    <xf numFmtId="0" fontId="14" fillId="0" borderId="38" xfId="35" applyFont="1" applyFill="1" applyBorder="1" applyAlignment="1">
      <alignment horizontal="center"/>
    </xf>
    <xf numFmtId="0" fontId="14" fillId="0" borderId="42" xfId="35" applyFont="1" applyFill="1" applyBorder="1" applyAlignment="1">
      <alignment horizontal="center" wrapText="1"/>
    </xf>
    <xf numFmtId="0" fontId="14" fillId="0" borderId="39" xfId="35" applyFont="1" applyFill="1" applyBorder="1" applyAlignment="1">
      <alignment horizontal="center" wrapText="1"/>
    </xf>
    <xf numFmtId="0" fontId="14" fillId="0" borderId="37" xfId="35" applyFont="1" applyFill="1" applyBorder="1" applyAlignment="1">
      <alignment horizontal="center" wrapText="1"/>
    </xf>
    <xf numFmtId="0" fontId="14" fillId="0" borderId="30" xfId="35" applyFont="1" applyFill="1" applyBorder="1" applyAlignment="1">
      <alignment horizontal="left"/>
    </xf>
    <xf numFmtId="3" fontId="14" fillId="29" borderId="0" xfId="35" applyNumberFormat="1" applyFont="1" applyFill="1" applyAlignment="1">
      <alignment horizontal="right" wrapText="1"/>
    </xf>
    <xf numFmtId="166" fontId="14" fillId="0" borderId="18" xfId="38" applyNumberFormat="1" applyFont="1" applyFill="1" applyBorder="1" applyAlignment="1">
      <alignment horizontal="center"/>
    </xf>
    <xf numFmtId="166" fontId="14" fillId="0" borderId="19" xfId="38" applyNumberFormat="1" applyFont="1" applyFill="1" applyBorder="1" applyAlignment="1">
      <alignment horizontal="center"/>
    </xf>
    <xf numFmtId="166" fontId="14" fillId="0" borderId="20" xfId="38" applyNumberFormat="1" applyFont="1" applyFill="1" applyBorder="1" applyAlignment="1">
      <alignment horizontal="center"/>
    </xf>
    <xf numFmtId="3" fontId="14" fillId="0" borderId="0" xfId="35" applyNumberFormat="1"/>
    <xf numFmtId="166" fontId="14" fillId="0" borderId="0" xfId="38" applyNumberFormat="1" applyFont="1"/>
    <xf numFmtId="0" fontId="14" fillId="0" borderId="21" xfId="35" applyFont="1" applyFill="1" applyBorder="1" applyAlignment="1">
      <alignment horizontal="left"/>
    </xf>
    <xf numFmtId="166" fontId="14" fillId="0" borderId="21" xfId="38" applyNumberFormat="1" applyFont="1" applyFill="1" applyBorder="1" applyAlignment="1">
      <alignment horizontal="center"/>
    </xf>
    <xf numFmtId="166" fontId="14" fillId="0" borderId="9" xfId="38" applyNumberFormat="1" applyFont="1" applyFill="1" applyBorder="1" applyAlignment="1">
      <alignment horizontal="center"/>
    </xf>
    <xf numFmtId="166" fontId="14" fillId="0" borderId="22" xfId="38" applyNumberFormat="1" applyFont="1" applyFill="1" applyBorder="1" applyAlignment="1">
      <alignment horizontal="center"/>
    </xf>
    <xf numFmtId="3" fontId="14" fillId="29" borderId="9" xfId="35" applyNumberFormat="1" applyFont="1" applyFill="1" applyBorder="1" applyAlignment="1"/>
    <xf numFmtId="3" fontId="14" fillId="29" borderId="26" xfId="35" applyNumberFormat="1" applyFont="1" applyFill="1" applyBorder="1" applyAlignment="1"/>
    <xf numFmtId="3" fontId="14" fillId="0" borderId="0" xfId="35" applyNumberFormat="1" applyFill="1"/>
    <xf numFmtId="166" fontId="14" fillId="0" borderId="0" xfId="38" applyNumberFormat="1" applyFont="1" applyFill="1"/>
    <xf numFmtId="10" fontId="14" fillId="0" borderId="0" xfId="38" applyNumberFormat="1" applyFont="1" applyFill="1"/>
    <xf numFmtId="0" fontId="14" fillId="0" borderId="23" xfId="35" applyFont="1" applyFill="1" applyBorder="1" applyAlignment="1">
      <alignment horizontal="left"/>
    </xf>
    <xf numFmtId="3" fontId="14" fillId="29" borderId="24" xfId="35" applyNumberFormat="1" applyFont="1" applyFill="1" applyBorder="1"/>
    <xf numFmtId="166" fontId="14" fillId="0" borderId="23" xfId="38" applyNumberFormat="1" applyFont="1" applyFill="1" applyBorder="1" applyAlignment="1">
      <alignment horizontal="center"/>
    </xf>
    <xf numFmtId="166" fontId="14" fillId="0" borderId="24" xfId="38" applyNumberFormat="1" applyFont="1" applyFill="1" applyBorder="1" applyAlignment="1">
      <alignment horizontal="center"/>
    </xf>
    <xf numFmtId="166" fontId="14" fillId="0" borderId="25" xfId="38" applyNumberFormat="1" applyFont="1" applyFill="1" applyBorder="1" applyAlignment="1">
      <alignment horizontal="center"/>
    </xf>
    <xf numFmtId="0" fontId="14" fillId="0" borderId="0" xfId="35" applyFont="1" applyFill="1" applyBorder="1"/>
    <xf numFmtId="3" fontId="14" fillId="0" borderId="0" xfId="35" applyNumberFormat="1" applyFont="1" applyFill="1" applyBorder="1"/>
    <xf numFmtId="166" fontId="14" fillId="0" borderId="0" xfId="38" applyNumberFormat="1" applyFont="1" applyBorder="1" applyAlignment="1">
      <alignment horizontal="center"/>
    </xf>
    <xf numFmtId="3" fontId="19" fillId="0" borderId="0" xfId="35" applyNumberFormat="1" applyFont="1" applyBorder="1"/>
    <xf numFmtId="166" fontId="19" fillId="0" borderId="0" xfId="38" applyNumberFormat="1" applyFont="1" applyBorder="1" applyAlignment="1">
      <alignment horizontal="center"/>
    </xf>
    <xf numFmtId="0" fontId="19" fillId="0" borderId="0" xfId="35" applyFont="1"/>
    <xf numFmtId="0" fontId="14" fillId="0" borderId="10" xfId="35" applyBorder="1"/>
    <xf numFmtId="3" fontId="14" fillId="0" borderId="11" xfId="35" applyNumberFormat="1" applyBorder="1"/>
    <xf numFmtId="166" fontId="14" fillId="0" borderId="11" xfId="38" applyNumberFormat="1" applyFont="1" applyBorder="1" applyAlignment="1">
      <alignment horizontal="center"/>
    </xf>
    <xf numFmtId="166" fontId="14" fillId="0" borderId="12" xfId="38" applyNumberFormat="1" applyFont="1" applyBorder="1" applyAlignment="1">
      <alignment horizontal="center"/>
    </xf>
    <xf numFmtId="0" fontId="14" fillId="0" borderId="13" xfId="35" applyBorder="1"/>
    <xf numFmtId="3" fontId="14" fillId="0" borderId="0" xfId="35" applyNumberFormat="1" applyBorder="1"/>
    <xf numFmtId="166" fontId="14" fillId="0" borderId="14" xfId="38" applyNumberFormat="1" applyFont="1" applyBorder="1" applyAlignment="1">
      <alignment horizontal="center"/>
    </xf>
    <xf numFmtId="0" fontId="14" fillId="0" borderId="15" xfId="35" applyBorder="1"/>
    <xf numFmtId="3" fontId="14" fillId="0" borderId="16" xfId="35" applyNumberFormat="1" applyBorder="1"/>
    <xf numFmtId="166" fontId="14" fillId="0" borderId="16" xfId="38" applyNumberFormat="1" applyFont="1" applyBorder="1" applyAlignment="1">
      <alignment horizontal="center"/>
    </xf>
    <xf numFmtId="166" fontId="14" fillId="0" borderId="17" xfId="38" applyNumberFormat="1" applyFont="1" applyBorder="1" applyAlignment="1">
      <alignment horizontal="center"/>
    </xf>
    <xf numFmtId="0" fontId="14" fillId="0" borderId="18" xfId="35" applyBorder="1"/>
    <xf numFmtId="3" fontId="14" fillId="0" borderId="19" xfId="35" applyNumberFormat="1" applyBorder="1"/>
    <xf numFmtId="166" fontId="14" fillId="0" borderId="19" xfId="38" applyNumberFormat="1" applyFont="1" applyBorder="1" applyAlignment="1">
      <alignment horizontal="center"/>
    </xf>
    <xf numFmtId="166" fontId="14" fillId="0" borderId="32" xfId="38" applyNumberFormat="1" applyFont="1" applyBorder="1" applyAlignment="1">
      <alignment horizontal="center"/>
    </xf>
    <xf numFmtId="166" fontId="14" fillId="0" borderId="18" xfId="38" applyNumberFormat="1" applyFont="1" applyBorder="1" applyAlignment="1">
      <alignment horizontal="center"/>
    </xf>
    <xf numFmtId="166" fontId="14" fillId="0" borderId="20" xfId="38" applyNumberFormat="1" applyFont="1" applyBorder="1" applyAlignment="1">
      <alignment horizontal="center"/>
    </xf>
    <xf numFmtId="0" fontId="14" fillId="0" borderId="21" xfId="35" applyBorder="1"/>
    <xf numFmtId="3" fontId="14" fillId="0" borderId="9" xfId="35" applyNumberFormat="1" applyBorder="1"/>
    <xf numFmtId="166" fontId="14" fillId="0" borderId="9" xfId="38" applyNumberFormat="1" applyFont="1" applyBorder="1" applyAlignment="1">
      <alignment horizontal="center"/>
    </xf>
    <xf numFmtId="166" fontId="14" fillId="0" borderId="29" xfId="38" applyNumberFormat="1" applyFont="1" applyBorder="1" applyAlignment="1">
      <alignment horizontal="center"/>
    </xf>
    <xf numFmtId="166" fontId="14" fillId="0" borderId="21" xfId="38" applyNumberFormat="1" applyFont="1" applyBorder="1" applyAlignment="1">
      <alignment horizontal="center"/>
    </xf>
    <xf numFmtId="166" fontId="14" fillId="0" borderId="22" xfId="38" applyNumberFormat="1" applyFont="1" applyBorder="1" applyAlignment="1">
      <alignment horizontal="center"/>
    </xf>
    <xf numFmtId="0" fontId="14" fillId="0" borderId="23" xfId="35" applyBorder="1"/>
    <xf numFmtId="3" fontId="14" fillId="0" borderId="24" xfId="35" applyNumberFormat="1" applyBorder="1"/>
    <xf numFmtId="166" fontId="14" fillId="0" borderId="24" xfId="38" applyNumberFormat="1" applyFont="1" applyBorder="1" applyAlignment="1">
      <alignment horizontal="center"/>
    </xf>
    <xf numFmtId="166" fontId="14" fillId="0" borderId="33" xfId="38" applyNumberFormat="1" applyFont="1" applyBorder="1" applyAlignment="1">
      <alignment horizontal="center"/>
    </xf>
    <xf numFmtId="166" fontId="14" fillId="0" borderId="23" xfId="38" applyNumberFormat="1" applyFont="1" applyBorder="1" applyAlignment="1">
      <alignment horizontal="center"/>
    </xf>
    <xf numFmtId="166" fontId="14" fillId="0" borderId="25" xfId="38" applyNumberFormat="1" applyFont="1" applyBorder="1" applyAlignment="1">
      <alignment horizontal="center"/>
    </xf>
    <xf numFmtId="0" fontId="14" fillId="0" borderId="13" xfId="35" applyFill="1" applyBorder="1"/>
    <xf numFmtId="0" fontId="14" fillId="0" borderId="15" xfId="35" applyFill="1" applyBorder="1"/>
    <xf numFmtId="0" fontId="14" fillId="0" borderId="0" xfId="35" applyFill="1" applyBorder="1"/>
    <xf numFmtId="3" fontId="14" fillId="0" borderId="0" xfId="35" applyNumberFormat="1" applyFill="1" applyBorder="1"/>
    <xf numFmtId="0" fontId="16" fillId="29" borderId="0" xfId="35" applyFont="1" applyFill="1"/>
    <xf numFmtId="3" fontId="62" fillId="0" borderId="0" xfId="35" applyNumberFormat="1" applyFont="1" applyFill="1" applyAlignment="1">
      <alignment horizontal="right" wrapText="1"/>
    </xf>
    <xf numFmtId="3" fontId="62" fillId="0" borderId="43" xfId="35" applyNumberFormat="1" applyFont="1" applyFill="1" applyBorder="1" applyAlignment="1">
      <alignment horizontal="right" wrapText="1"/>
    </xf>
    <xf numFmtId="0" fontId="14" fillId="0" borderId="27" xfId="35" applyFont="1" applyFill="1" applyBorder="1"/>
    <xf numFmtId="0" fontId="14" fillId="0" borderId="36" xfId="35" applyFont="1" applyFill="1" applyBorder="1"/>
    <xf numFmtId="0" fontId="14" fillId="0" borderId="36" xfId="35" applyFont="1" applyFill="1" applyBorder="1" applyAlignment="1">
      <alignment horizontal="center"/>
    </xf>
    <xf numFmtId="0" fontId="14" fillId="0" borderId="28" xfId="35" applyFont="1" applyFill="1" applyBorder="1" applyAlignment="1">
      <alignment horizontal="center"/>
    </xf>
    <xf numFmtId="0" fontId="14" fillId="0" borderId="35" xfId="35" applyFont="1" applyFill="1" applyBorder="1" applyAlignment="1">
      <alignment horizontal="center"/>
    </xf>
    <xf numFmtId="0" fontId="14" fillId="0" borderId="27" xfId="35" applyFont="1" applyFill="1" applyBorder="1" applyAlignment="1">
      <alignment horizontal="center" wrapText="1"/>
    </xf>
    <xf numFmtId="0" fontId="14" fillId="0" borderId="28" xfId="35" applyFont="1" applyFill="1" applyBorder="1" applyAlignment="1">
      <alignment horizontal="center" wrapText="1"/>
    </xf>
    <xf numFmtId="0" fontId="14" fillId="0" borderId="34" xfId="35" applyFont="1" applyFill="1" applyBorder="1" applyAlignment="1">
      <alignment horizontal="center" wrapText="1"/>
    </xf>
    <xf numFmtId="3" fontId="60" fillId="29" borderId="0" xfId="35" applyNumberFormat="1" applyFont="1" applyFill="1" applyAlignment="1">
      <alignment horizontal="right" wrapText="1"/>
    </xf>
    <xf numFmtId="3" fontId="60" fillId="29" borderId="43" xfId="35" applyNumberFormat="1" applyFont="1" applyFill="1" applyBorder="1" applyAlignment="1">
      <alignment horizontal="right" wrapText="1"/>
    </xf>
    <xf numFmtId="0" fontId="14" fillId="0" borderId="0" xfId="35" applyFill="1"/>
    <xf numFmtId="0" fontId="0" fillId="26" borderId="44" xfId="0" applyFill="1" applyBorder="1" applyAlignment="1">
      <alignment vertical="center"/>
    </xf>
    <xf numFmtId="0" fontId="65" fillId="26" borderId="44" xfId="0" applyFont="1" applyFill="1" applyBorder="1" applyAlignment="1">
      <alignment horizontal="center" vertical="center"/>
    </xf>
    <xf numFmtId="3" fontId="16" fillId="26" borderId="44" xfId="0" applyNumberFormat="1" applyFont="1" applyFill="1" applyBorder="1" applyAlignment="1">
      <alignment horizontal="center" vertical="center"/>
    </xf>
    <xf numFmtId="166" fontId="16" fillId="26" borderId="44" xfId="37" applyNumberFormat="1" applyFont="1" applyFill="1" applyBorder="1" applyAlignment="1">
      <alignment horizontal="center" vertical="center"/>
    </xf>
    <xf numFmtId="166" fontId="12" fillId="26" borderId="44" xfId="37" applyNumberFormat="1" applyFont="1" applyFill="1" applyBorder="1" applyAlignment="1">
      <alignment horizontal="center" vertical="center"/>
    </xf>
    <xf numFmtId="165" fontId="16" fillId="26" borderId="44" xfId="0" applyNumberFormat="1" applyFont="1" applyFill="1" applyBorder="1" applyAlignment="1">
      <alignment horizontal="center" vertical="center"/>
    </xf>
    <xf numFmtId="0" fontId="22" fillId="27" borderId="44" xfId="0" applyFont="1" applyFill="1" applyBorder="1" applyAlignment="1">
      <alignment vertical="center"/>
    </xf>
    <xf numFmtId="165" fontId="16" fillId="27" borderId="44" xfId="0" applyNumberFormat="1" applyFont="1" applyFill="1" applyBorder="1" applyAlignment="1">
      <alignment horizontal="center" vertical="center"/>
    </xf>
    <xf numFmtId="166" fontId="16" fillId="27" borderId="44" xfId="37" applyNumberFormat="1" applyFont="1" applyFill="1" applyBorder="1" applyAlignment="1">
      <alignment horizontal="center" vertical="center"/>
    </xf>
    <xf numFmtId="166" fontId="12" fillId="27" borderId="44" xfId="37" applyNumberFormat="1" applyFont="1" applyFill="1" applyBorder="1" applyAlignment="1">
      <alignment horizontal="center" vertical="center"/>
    </xf>
    <xf numFmtId="0" fontId="24" fillId="26" borderId="44" xfId="0" applyFont="1" applyFill="1" applyBorder="1" applyAlignment="1">
      <alignment vertical="center"/>
    </xf>
    <xf numFmtId="165" fontId="33" fillId="26" borderId="44" xfId="0" applyNumberFormat="1" applyFont="1" applyFill="1" applyBorder="1" applyAlignment="1">
      <alignment horizontal="center" vertical="center"/>
    </xf>
    <xf numFmtId="166" fontId="33" fillId="26" borderId="44" xfId="37" applyNumberFormat="1" applyFont="1" applyFill="1" applyBorder="1" applyAlignment="1">
      <alignment horizontal="center" vertical="center"/>
    </xf>
    <xf numFmtId="0" fontId="13" fillId="25" borderId="44" xfId="0" applyFont="1" applyFill="1" applyBorder="1" applyAlignment="1">
      <alignment vertical="center"/>
    </xf>
    <xf numFmtId="168" fontId="13" fillId="25" borderId="44" xfId="0" applyNumberFormat="1" applyFont="1" applyFill="1" applyBorder="1" applyAlignment="1">
      <alignment horizontal="center" vertical="center"/>
    </xf>
    <xf numFmtId="166" fontId="13" fillId="25" borderId="44" xfId="37" applyNumberFormat="1" applyFont="1" applyFill="1" applyBorder="1" applyAlignment="1">
      <alignment horizontal="center" vertical="center"/>
    </xf>
    <xf numFmtId="166" fontId="29" fillId="25" borderId="44" xfId="37" applyNumberFormat="1" applyFont="1" applyFill="1" applyBorder="1" applyAlignment="1">
      <alignment horizontal="center" vertical="center" wrapText="1"/>
    </xf>
    <xf numFmtId="0" fontId="22" fillId="27" borderId="44" xfId="0" applyFont="1" applyFill="1" applyBorder="1" applyAlignment="1">
      <alignment horizontal="center" vertical="center"/>
    </xf>
    <xf numFmtId="166" fontId="12" fillId="27" borderId="44" xfId="0" applyNumberFormat="1" applyFont="1" applyFill="1" applyBorder="1" applyAlignment="1">
      <alignment horizontal="center" vertical="center"/>
    </xf>
    <xf numFmtId="166" fontId="28" fillId="27" borderId="44" xfId="0" applyNumberFormat="1" applyFont="1" applyFill="1" applyBorder="1" applyAlignment="1">
      <alignment horizontal="center" vertical="center" wrapText="1"/>
    </xf>
    <xf numFmtId="3" fontId="16" fillId="27" borderId="44" xfId="0" applyNumberFormat="1" applyFont="1" applyFill="1" applyBorder="1" applyAlignment="1">
      <alignment horizontal="center" vertical="center"/>
    </xf>
    <xf numFmtId="167" fontId="16" fillId="26" borderId="44" xfId="0" applyNumberFormat="1" applyFont="1" applyFill="1" applyBorder="1" applyAlignment="1">
      <alignment horizontal="center" vertical="center"/>
    </xf>
    <xf numFmtId="167" fontId="16" fillId="27" borderId="44" xfId="0" applyNumberFormat="1" applyFont="1" applyFill="1" applyBorder="1" applyAlignment="1">
      <alignment horizontal="center" vertical="center"/>
    </xf>
    <xf numFmtId="2" fontId="16" fillId="26" borderId="44" xfId="0" applyNumberFormat="1" applyFont="1" applyFill="1" applyBorder="1" applyAlignment="1">
      <alignment horizontal="center" vertical="center"/>
    </xf>
    <xf numFmtId="2" fontId="16" fillId="27" borderId="44" xfId="0" applyNumberFormat="1" applyFont="1" applyFill="1" applyBorder="1" applyAlignment="1">
      <alignment horizontal="center" vertical="center"/>
    </xf>
    <xf numFmtId="0" fontId="12" fillId="26" borderId="44" xfId="0" applyFont="1" applyFill="1" applyBorder="1" applyAlignment="1">
      <alignment vertical="center"/>
    </xf>
    <xf numFmtId="3" fontId="13" fillId="25" borderId="44" xfId="0" applyNumberFormat="1" applyFont="1" applyFill="1" applyBorder="1" applyAlignment="1">
      <alignment horizontal="center" vertical="center"/>
    </xf>
    <xf numFmtId="0" fontId="0" fillId="26" borderId="44" xfId="0" applyFill="1" applyBorder="1" applyAlignment="1">
      <alignment horizontal="center" vertical="center"/>
    </xf>
    <xf numFmtId="0" fontId="0" fillId="27" borderId="44" xfId="0" applyFill="1" applyBorder="1" applyAlignment="1">
      <alignment horizontal="center" vertical="center"/>
    </xf>
    <xf numFmtId="0" fontId="28" fillId="27" borderId="44" xfId="0" applyFont="1" applyFill="1" applyBorder="1" applyAlignment="1">
      <alignment horizontal="center" vertical="center" wrapText="1"/>
    </xf>
    <xf numFmtId="0" fontId="30" fillId="25" borderId="44" xfId="0" applyFont="1" applyFill="1" applyBorder="1" applyAlignment="1">
      <alignment vertical="center"/>
    </xf>
    <xf numFmtId="0" fontId="22" fillId="26" borderId="44" xfId="0" applyFont="1" applyFill="1" applyBorder="1" applyAlignment="1">
      <alignment vertical="center"/>
    </xf>
    <xf numFmtId="0" fontId="12" fillId="26" borderId="44" xfId="0" applyFont="1" applyFill="1" applyBorder="1" applyAlignment="1">
      <alignment horizontal="center" vertical="center"/>
    </xf>
    <xf numFmtId="166" fontId="16" fillId="26" borderId="44" xfId="0" applyNumberFormat="1" applyFont="1" applyFill="1" applyBorder="1" applyAlignment="1">
      <alignment horizontal="center" vertical="center"/>
    </xf>
    <xf numFmtId="165" fontId="0" fillId="26" borderId="44" xfId="0" applyNumberFormat="1" applyFill="1" applyBorder="1" applyAlignment="1">
      <alignment horizontal="center" vertical="center"/>
    </xf>
    <xf numFmtId="0" fontId="12" fillId="27" borderId="44" xfId="0" applyFont="1" applyFill="1" applyBorder="1" applyAlignment="1">
      <alignment horizontal="center" vertical="center"/>
    </xf>
    <xf numFmtId="165" fontId="14" fillId="27" borderId="44" xfId="0" applyNumberFormat="1" applyFont="1" applyFill="1" applyBorder="1" applyAlignment="1">
      <alignment horizontal="center" vertical="center"/>
    </xf>
    <xf numFmtId="165" fontId="0" fillId="27" borderId="44" xfId="0" applyNumberFormat="1" applyFill="1" applyBorder="1" applyAlignment="1">
      <alignment horizontal="center" vertical="center"/>
    </xf>
    <xf numFmtId="166" fontId="16" fillId="27" borderId="44" xfId="0" applyNumberFormat="1" applyFont="1" applyFill="1" applyBorder="1" applyAlignment="1">
      <alignment horizontal="center" vertical="center"/>
    </xf>
    <xf numFmtId="0" fontId="14" fillId="27" borderId="44" xfId="0" applyFont="1" applyFill="1" applyBorder="1" applyAlignment="1">
      <alignment vertical="center"/>
    </xf>
    <xf numFmtId="167" fontId="18" fillId="26" borderId="44" xfId="0" applyNumberFormat="1" applyFont="1" applyFill="1" applyBorder="1" applyAlignment="1">
      <alignment horizontal="center" vertical="center"/>
    </xf>
    <xf numFmtId="166" fontId="18" fillId="26" borderId="44" xfId="0" applyNumberFormat="1" applyFont="1" applyFill="1" applyBorder="1" applyAlignment="1">
      <alignment horizontal="center" vertical="center"/>
    </xf>
    <xf numFmtId="165" fontId="12" fillId="26" borderId="44" xfId="0" applyNumberFormat="1" applyFont="1" applyFill="1" applyBorder="1" applyAlignment="1">
      <alignment horizontal="center" vertical="center"/>
    </xf>
    <xf numFmtId="164" fontId="16" fillId="27" borderId="44" xfId="0" applyNumberFormat="1" applyFont="1" applyFill="1" applyBorder="1" applyAlignment="1">
      <alignment horizontal="center" vertical="center"/>
    </xf>
    <xf numFmtId="0" fontId="17" fillId="26" borderId="44" xfId="0" applyFont="1" applyFill="1" applyBorder="1" applyAlignment="1">
      <alignment vertical="center" wrapText="1"/>
    </xf>
    <xf numFmtId="0" fontId="17" fillId="26" borderId="44" xfId="0" applyNumberFormat="1" applyFont="1" applyFill="1" applyBorder="1" applyAlignment="1">
      <alignment horizontal="center" vertical="center" wrapText="1"/>
    </xf>
    <xf numFmtId="166" fontId="20" fillId="26" borderId="44" xfId="37" applyNumberFormat="1" applyFont="1" applyFill="1" applyBorder="1" applyAlignment="1">
      <alignment horizontal="center" vertical="center" wrapText="1"/>
    </xf>
    <xf numFmtId="0" fontId="20" fillId="26" borderId="44" xfId="0" applyFont="1" applyFill="1" applyBorder="1" applyAlignment="1">
      <alignment horizontal="center" vertical="center" wrapText="1"/>
    </xf>
    <xf numFmtId="166" fontId="17" fillId="26" borderId="44" xfId="37" applyNumberFormat="1" applyFont="1" applyFill="1" applyBorder="1" applyAlignment="1">
      <alignment horizontal="center" vertical="center" wrapText="1"/>
    </xf>
    <xf numFmtId="0" fontId="17" fillId="27" borderId="44" xfId="0" applyFont="1" applyFill="1" applyBorder="1" applyAlignment="1">
      <alignment vertical="center" wrapText="1"/>
    </xf>
    <xf numFmtId="0" fontId="17" fillId="27" borderId="44" xfId="0" applyNumberFormat="1" applyFont="1" applyFill="1" applyBorder="1" applyAlignment="1">
      <alignment horizontal="center" vertical="center" wrapText="1"/>
    </xf>
    <xf numFmtId="166" fontId="20" fillId="27" borderId="44" xfId="0" applyNumberFormat="1" applyFont="1" applyFill="1" applyBorder="1" applyAlignment="1">
      <alignment horizontal="center" vertical="center" wrapText="1"/>
    </xf>
    <xf numFmtId="3" fontId="20" fillId="27" borderId="44" xfId="0" applyNumberFormat="1" applyFont="1" applyFill="1" applyBorder="1" applyAlignment="1">
      <alignment horizontal="center" vertical="center" wrapText="1"/>
    </xf>
    <xf numFmtId="166" fontId="20" fillId="27" borderId="44" xfId="37" applyNumberFormat="1" applyFont="1" applyFill="1" applyBorder="1" applyAlignment="1">
      <alignment horizontal="center" vertical="center" wrapText="1"/>
    </xf>
    <xf numFmtId="3" fontId="20" fillId="26" borderId="44" xfId="0" applyNumberFormat="1" applyFont="1" applyFill="1" applyBorder="1" applyAlignment="1">
      <alignment horizontal="center" vertical="center" wrapText="1"/>
    </xf>
    <xf numFmtId="0" fontId="17" fillId="26" borderId="44" xfId="0" applyFont="1" applyFill="1" applyBorder="1" applyAlignment="1">
      <alignment horizontal="center" vertical="center" wrapText="1"/>
    </xf>
    <xf numFmtId="0" fontId="20" fillId="27" borderId="44" xfId="0" applyFont="1" applyFill="1" applyBorder="1" applyAlignment="1">
      <alignment vertical="center" wrapText="1"/>
    </xf>
    <xf numFmtId="0" fontId="20" fillId="27" borderId="44" xfId="0" applyNumberFormat="1" applyFont="1" applyFill="1" applyBorder="1" applyAlignment="1">
      <alignment horizontal="center" vertical="center" wrapText="1"/>
    </xf>
    <xf numFmtId="49" fontId="20" fillId="26" borderId="44" xfId="0" applyNumberFormat="1" applyFont="1" applyFill="1" applyBorder="1" applyAlignment="1">
      <alignment vertical="center" wrapText="1"/>
    </xf>
    <xf numFmtId="0" fontId="20" fillId="26" borderId="44" xfId="0" applyFont="1" applyFill="1" applyBorder="1" applyAlignment="1">
      <alignment vertical="center" wrapText="1"/>
    </xf>
    <xf numFmtId="0" fontId="20" fillId="26" borderId="44" xfId="0" applyNumberFormat="1" applyFont="1" applyFill="1" applyBorder="1" applyAlignment="1">
      <alignment horizontal="center" vertical="center" wrapText="1"/>
    </xf>
    <xf numFmtId="167" fontId="20" fillId="26" borderId="44" xfId="0" applyNumberFormat="1" applyFont="1" applyFill="1" applyBorder="1" applyAlignment="1">
      <alignment horizontal="center" vertical="center" wrapText="1"/>
    </xf>
    <xf numFmtId="164" fontId="20" fillId="26" borderId="44" xfId="0" applyNumberFormat="1" applyFont="1" applyFill="1" applyBorder="1" applyAlignment="1">
      <alignment horizontal="center" vertical="center" wrapText="1"/>
    </xf>
    <xf numFmtId="166" fontId="20" fillId="26" borderId="44" xfId="0" applyNumberFormat="1" applyFont="1" applyFill="1" applyBorder="1" applyAlignment="1">
      <alignment horizontal="center" vertical="center" wrapText="1"/>
    </xf>
    <xf numFmtId="164" fontId="20" fillId="27" borderId="44" xfId="0" applyNumberFormat="1" applyFont="1" applyFill="1" applyBorder="1" applyAlignment="1">
      <alignment horizontal="center" vertical="center" wrapText="1"/>
    </xf>
    <xf numFmtId="166" fontId="17" fillId="27" borderId="44" xfId="37" applyNumberFormat="1" applyFont="1" applyFill="1" applyBorder="1" applyAlignment="1">
      <alignment horizontal="center" vertical="center" wrapText="1"/>
    </xf>
    <xf numFmtId="0" fontId="17" fillId="27" borderId="44" xfId="0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/>
    </xf>
    <xf numFmtId="0" fontId="17" fillId="27" borderId="44" xfId="0" applyFont="1" applyFill="1" applyBorder="1" applyAlignment="1">
      <alignment horizontal="center" vertical="center"/>
    </xf>
    <xf numFmtId="3" fontId="16" fillId="27" borderId="44" xfId="37" applyNumberFormat="1" applyFont="1" applyFill="1" applyBorder="1" applyAlignment="1">
      <alignment horizontal="center" vertical="center"/>
    </xf>
    <xf numFmtId="167" fontId="16" fillId="27" borderId="44" xfId="37" applyNumberFormat="1" applyFont="1" applyFill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12" fillId="0" borderId="44" xfId="0" applyFont="1" applyBorder="1" applyAlignment="1">
      <alignment vertical="center"/>
    </xf>
    <xf numFmtId="0" fontId="16" fillId="0" borderId="44" xfId="0" applyFont="1" applyFill="1" applyBorder="1" applyAlignment="1">
      <alignment vertical="center"/>
    </xf>
    <xf numFmtId="0" fontId="18" fillId="0" borderId="44" xfId="0" applyFont="1" applyFill="1" applyBorder="1" applyAlignment="1">
      <alignment vertical="center"/>
    </xf>
    <xf numFmtId="0" fontId="16" fillId="0" borderId="44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28" fillId="0" borderId="44" xfId="0" applyFont="1" applyBorder="1" applyAlignment="1">
      <alignment vertical="center"/>
    </xf>
    <xf numFmtId="0" fontId="35" fillId="0" borderId="44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12" fillId="0" borderId="44" xfId="0" applyFont="1" applyFill="1" applyBorder="1" applyAlignment="1">
      <alignment horizontal="center" vertical="center"/>
    </xf>
    <xf numFmtId="0" fontId="24" fillId="0" borderId="44" xfId="0" applyFont="1" applyBorder="1" applyAlignment="1">
      <alignment vertical="center"/>
    </xf>
    <xf numFmtId="0" fontId="42" fillId="0" borderId="44" xfId="0" applyFont="1" applyBorder="1" applyAlignment="1">
      <alignment vertical="center"/>
    </xf>
    <xf numFmtId="167" fontId="0" fillId="0" borderId="44" xfId="0" applyNumberFormat="1" applyFill="1" applyBorder="1" applyAlignment="1">
      <alignment horizontal="center" vertical="center"/>
    </xf>
    <xf numFmtId="166" fontId="12" fillId="0" borderId="44" xfId="37" applyNumberFormat="1" applyFill="1" applyBorder="1" applyAlignment="1">
      <alignment horizontal="center" vertical="center"/>
    </xf>
    <xf numFmtId="166" fontId="12" fillId="0" borderId="44" xfId="37" applyNumberFormat="1" applyFont="1" applyFill="1" applyBorder="1" applyAlignment="1">
      <alignment horizontal="center" vertical="center"/>
    </xf>
    <xf numFmtId="166" fontId="28" fillId="0" borderId="44" xfId="37" applyNumberFormat="1" applyFont="1" applyFill="1" applyBorder="1" applyAlignment="1">
      <alignment horizontal="center" vertical="center" wrapText="1"/>
    </xf>
    <xf numFmtId="166" fontId="16" fillId="0" borderId="44" xfId="37" applyNumberFormat="1" applyFont="1" applyFill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0" fontId="35" fillId="0" borderId="44" xfId="0" applyFont="1" applyBorder="1" applyAlignment="1">
      <alignment vertical="center"/>
    </xf>
    <xf numFmtId="166" fontId="12" fillId="0" borderId="44" xfId="37" applyNumberFormat="1" applyBorder="1" applyAlignment="1">
      <alignment horizontal="center" vertical="center"/>
    </xf>
    <xf numFmtId="0" fontId="28" fillId="0" borderId="44" xfId="0" applyFont="1" applyBorder="1" applyAlignment="1">
      <alignment horizontal="left" vertical="center"/>
    </xf>
    <xf numFmtId="3" fontId="0" fillId="0" borderId="44" xfId="0" applyNumberFormat="1" applyBorder="1" applyAlignment="1">
      <alignment horizontal="center" vertical="center"/>
    </xf>
    <xf numFmtId="3" fontId="0" fillId="0" borderId="44" xfId="0" applyNumberFormat="1" applyBorder="1" applyAlignment="1">
      <alignment vertical="center"/>
    </xf>
    <xf numFmtId="3" fontId="16" fillId="0" borderId="44" xfId="0" applyNumberFormat="1" applyFont="1" applyFill="1" applyBorder="1" applyAlignment="1">
      <alignment horizontal="center" vertical="center"/>
    </xf>
    <xf numFmtId="0" fontId="32" fillId="0" borderId="44" xfId="0" applyFont="1" applyFill="1" applyBorder="1" applyAlignment="1">
      <alignment vertical="center"/>
    </xf>
    <xf numFmtId="0" fontId="13" fillId="0" borderId="44" xfId="0" applyFont="1" applyFill="1" applyBorder="1" applyAlignment="1">
      <alignment vertical="center"/>
    </xf>
    <xf numFmtId="168" fontId="13" fillId="0" borderId="44" xfId="0" applyNumberFormat="1" applyFont="1" applyFill="1" applyBorder="1" applyAlignment="1">
      <alignment horizontal="center" vertical="center"/>
    </xf>
    <xf numFmtId="165" fontId="13" fillId="0" borderId="44" xfId="0" applyNumberFormat="1" applyFont="1" applyFill="1" applyBorder="1" applyAlignment="1">
      <alignment horizontal="center" vertical="center"/>
    </xf>
    <xf numFmtId="166" fontId="13" fillId="0" borderId="44" xfId="37" applyNumberFormat="1" applyFont="1" applyFill="1" applyBorder="1" applyAlignment="1">
      <alignment horizontal="center" vertical="center"/>
    </xf>
    <xf numFmtId="166" fontId="29" fillId="0" borderId="44" xfId="37" applyNumberFormat="1" applyFont="1" applyFill="1" applyBorder="1" applyAlignment="1">
      <alignment horizontal="center" vertical="center" wrapText="1"/>
    </xf>
    <xf numFmtId="0" fontId="37" fillId="0" borderId="44" xfId="0" applyFont="1" applyFill="1" applyBorder="1" applyAlignment="1">
      <alignment horizontal="center" vertical="center"/>
    </xf>
    <xf numFmtId="0" fontId="13" fillId="0" borderId="44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/>
    </xf>
    <xf numFmtId="0" fontId="16" fillId="0" borderId="44" xfId="0" applyFont="1" applyFill="1" applyBorder="1" applyAlignment="1"/>
    <xf numFmtId="0" fontId="31" fillId="0" borderId="44" xfId="0" applyFont="1" applyFill="1" applyBorder="1" applyAlignment="1">
      <alignment horizontal="center" vertical="center" wrapText="1"/>
    </xf>
    <xf numFmtId="166" fontId="36" fillId="0" borderId="44" xfId="37" quotePrefix="1" applyNumberFormat="1" applyFont="1" applyFill="1" applyBorder="1" applyAlignment="1">
      <alignment horizontal="left" vertical="center" textRotation="90"/>
    </xf>
    <xf numFmtId="165" fontId="16" fillId="0" borderId="44" xfId="0" applyNumberFormat="1" applyFont="1" applyFill="1" applyBorder="1" applyAlignment="1">
      <alignment horizontal="center" vertical="center"/>
    </xf>
    <xf numFmtId="166" fontId="16" fillId="0" borderId="44" xfId="0" applyNumberFormat="1" applyFont="1" applyFill="1" applyBorder="1" applyAlignment="1">
      <alignment horizontal="center" vertical="center"/>
    </xf>
    <xf numFmtId="165" fontId="14" fillId="0" borderId="44" xfId="0" applyNumberFormat="1" applyFont="1" applyFill="1" applyBorder="1" applyAlignment="1">
      <alignment horizontal="center" vertical="center"/>
    </xf>
    <xf numFmtId="165" fontId="0" fillId="0" borderId="44" xfId="0" applyNumberFormat="1" applyFill="1" applyBorder="1" applyAlignment="1">
      <alignment horizontal="center" vertical="center"/>
    </xf>
    <xf numFmtId="166" fontId="0" fillId="0" borderId="44" xfId="0" applyNumberFormat="1" applyFill="1" applyBorder="1" applyAlignment="1">
      <alignment horizontal="center" vertical="center"/>
    </xf>
    <xf numFmtId="3" fontId="0" fillId="0" borderId="44" xfId="0" applyNumberFormat="1" applyFill="1" applyBorder="1" applyAlignment="1">
      <alignment horizontal="center" vertical="center"/>
    </xf>
    <xf numFmtId="0" fontId="0" fillId="0" borderId="0" xfId="0"/>
    <xf numFmtId="0" fontId="87" fillId="0" borderId="0" xfId="160" applyFont="1" applyBorder="1"/>
    <xf numFmtId="0" fontId="88" fillId="0" borderId="0" xfId="160" applyFont="1" applyBorder="1"/>
    <xf numFmtId="0" fontId="89" fillId="0" borderId="0" xfId="160" applyFont="1" applyBorder="1" applyAlignment="1">
      <alignment vertical="center"/>
    </xf>
    <xf numFmtId="0" fontId="91" fillId="0" borderId="0" xfId="160" applyFont="1" applyBorder="1" applyAlignment="1">
      <alignment horizontal="left"/>
    </xf>
    <xf numFmtId="49" fontId="88" fillId="0" borderId="0" xfId="160" applyNumberFormat="1" applyFont="1" applyBorder="1" applyAlignment="1">
      <alignment horizontal="left"/>
    </xf>
    <xf numFmtId="14" fontId="92" fillId="0" borderId="0" xfId="160" applyNumberFormat="1" applyFont="1" applyBorder="1" applyAlignment="1">
      <alignment horizontal="left"/>
    </xf>
    <xf numFmtId="14" fontId="91" fillId="0" borderId="0" xfId="160" applyNumberFormat="1" applyFont="1" applyFill="1" applyBorder="1" applyAlignment="1">
      <alignment horizontal="left"/>
    </xf>
    <xf numFmtId="14" fontId="88" fillId="0" borderId="0" xfId="160" applyNumberFormat="1" applyFont="1" applyFill="1" applyBorder="1" applyAlignment="1">
      <alignment horizontal="left"/>
    </xf>
    <xf numFmtId="14" fontId="92" fillId="0" borderId="0" xfId="160" applyNumberFormat="1" applyFont="1" applyFill="1" applyBorder="1" applyAlignment="1">
      <alignment horizontal="left"/>
    </xf>
    <xf numFmtId="0" fontId="91" fillId="0" borderId="0" xfId="160" applyFont="1" applyBorder="1"/>
    <xf numFmtId="0" fontId="90" fillId="0" borderId="0" xfId="160" applyFont="1" applyBorder="1"/>
    <xf numFmtId="0" fontId="93" fillId="0" borderId="0" xfId="160" applyFont="1"/>
    <xf numFmtId="0" fontId="88" fillId="0" borderId="0" xfId="160" applyFont="1"/>
    <xf numFmtId="0" fontId="87" fillId="0" borderId="0" xfId="160" applyFont="1"/>
    <xf numFmtId="0" fontId="94" fillId="0" borderId="0" xfId="160" applyFont="1"/>
    <xf numFmtId="0" fontId="1" fillId="0" borderId="0" xfId="160"/>
    <xf numFmtId="0" fontId="87" fillId="62" borderId="0" xfId="0" applyFont="1" applyFill="1"/>
    <xf numFmtId="0" fontId="96" fillId="62" borderId="0" xfId="0" applyFont="1" applyFill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166" fontId="17" fillId="0" borderId="0" xfId="37" applyNumberFormat="1" applyFont="1" applyFill="1" applyBorder="1" applyAlignment="1">
      <alignment vertical="center" wrapText="1"/>
    </xf>
    <xf numFmtId="166" fontId="20" fillId="0" borderId="0" xfId="37" applyNumberFormat="1" applyFont="1" applyFill="1" applyBorder="1" applyAlignment="1">
      <alignment vertical="center" wrapText="1"/>
    </xf>
    <xf numFmtId="0" fontId="23" fillId="0" borderId="0" xfId="31" applyAlignment="1" applyProtection="1"/>
    <xf numFmtId="0" fontId="13" fillId="25" borderId="44" xfId="0" applyFont="1" applyFill="1" applyBorder="1" applyAlignment="1">
      <alignment horizontal="center" vertical="center" wrapText="1"/>
    </xf>
    <xf numFmtId="0" fontId="34" fillId="25" borderId="44" xfId="0" applyFont="1" applyFill="1" applyBorder="1" applyAlignment="1">
      <alignment horizontal="center" vertical="center" wrapText="1"/>
    </xf>
    <xf numFmtId="0" fontId="13" fillId="25" borderId="44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23" fillId="0" borderId="0" xfId="31" applyAlignment="1" applyProtection="1"/>
    <xf numFmtId="0" fontId="23" fillId="0" borderId="0" xfId="31" applyAlignment="1" applyProtection="1"/>
    <xf numFmtId="0" fontId="13" fillId="25" borderId="44" xfId="0" applyFont="1" applyFill="1" applyBorder="1" applyAlignment="1">
      <alignment horizontal="center" vertical="center"/>
    </xf>
    <xf numFmtId="0" fontId="13" fillId="25" borderId="44" xfId="0" applyFont="1" applyFill="1" applyBorder="1" applyAlignment="1">
      <alignment horizontal="center" vertical="center" wrapText="1"/>
    </xf>
    <xf numFmtId="166" fontId="28" fillId="26" borderId="44" xfId="37" applyNumberFormat="1" applyFont="1" applyFill="1" applyBorder="1" applyAlignment="1">
      <alignment horizontal="center" vertical="center" wrapText="1"/>
    </xf>
    <xf numFmtId="166" fontId="28" fillId="27" borderId="44" xfId="37" applyNumberFormat="1" applyFont="1" applyFill="1" applyBorder="1" applyAlignment="1">
      <alignment horizontal="center" vertical="center" wrapText="1"/>
    </xf>
    <xf numFmtId="0" fontId="28" fillId="26" borderId="44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49" fontId="12" fillId="26" borderId="44" xfId="0" applyNumberFormat="1" applyFont="1" applyFill="1" applyBorder="1" applyAlignment="1">
      <alignment vertical="center"/>
    </xf>
    <xf numFmtId="0" fontId="97" fillId="25" borderId="44" xfId="0" applyFont="1" applyFill="1" applyBorder="1" applyAlignment="1">
      <alignment horizontal="center" vertical="center"/>
    </xf>
    <xf numFmtId="0" fontId="24" fillId="26" borderId="44" xfId="0" applyFont="1" applyFill="1" applyBorder="1" applyAlignment="1">
      <alignment horizontal="center" vertical="center"/>
    </xf>
    <xf numFmtId="0" fontId="98" fillId="27" borderId="44" xfId="0" applyFont="1" applyFill="1" applyBorder="1" applyAlignment="1">
      <alignment vertical="center"/>
    </xf>
    <xf numFmtId="165" fontId="99" fillId="27" borderId="44" xfId="0" applyNumberFormat="1" applyFont="1" applyFill="1" applyBorder="1" applyAlignment="1">
      <alignment horizontal="center" vertical="center"/>
    </xf>
    <xf numFmtId="0" fontId="13" fillId="25" borderId="44" xfId="0" applyFont="1" applyFill="1" applyBorder="1" applyAlignment="1">
      <alignment horizontal="center" vertical="center" wrapText="1"/>
    </xf>
    <xf numFmtId="0" fontId="28" fillId="26" borderId="44" xfId="0" applyFont="1" applyFill="1" applyBorder="1" applyAlignment="1">
      <alignment horizontal="center" vertical="center" wrapText="1"/>
    </xf>
    <xf numFmtId="0" fontId="100" fillId="0" borderId="0" xfId="0" applyFont="1"/>
    <xf numFmtId="0" fontId="16" fillId="0" borderId="0" xfId="31" applyFont="1" applyAlignment="1" applyProtection="1"/>
    <xf numFmtId="166" fontId="28" fillId="26" borderId="44" xfId="37" applyNumberFormat="1" applyFont="1" applyFill="1" applyBorder="1" applyAlignment="1">
      <alignment horizontal="center" vertical="center" wrapText="1"/>
    </xf>
    <xf numFmtId="166" fontId="36" fillId="0" borderId="44" xfId="37" quotePrefix="1" applyNumberFormat="1" applyFont="1" applyFill="1" applyBorder="1" applyAlignment="1">
      <alignment horizontal="left" textRotation="90"/>
    </xf>
    <xf numFmtId="166" fontId="28" fillId="27" borderId="44" xfId="37" applyNumberFormat="1" applyFont="1" applyFill="1" applyBorder="1" applyAlignment="1">
      <alignment horizontal="center" vertical="center" wrapText="1"/>
    </xf>
    <xf numFmtId="0" fontId="89" fillId="0" borderId="53" xfId="160" applyFont="1" applyFill="1" applyBorder="1" applyAlignment="1">
      <alignment horizontal="center" vertical="center"/>
    </xf>
    <xf numFmtId="0" fontId="89" fillId="0" borderId="54" xfId="160" applyFont="1" applyFill="1" applyBorder="1" applyAlignment="1">
      <alignment horizontal="center" vertical="center"/>
    </xf>
    <xf numFmtId="0" fontId="89" fillId="0" borderId="55" xfId="160" applyFont="1" applyFill="1" applyBorder="1" applyAlignment="1">
      <alignment horizontal="center" vertical="center"/>
    </xf>
    <xf numFmtId="0" fontId="89" fillId="0" borderId="56" xfId="160" applyFont="1" applyFill="1" applyBorder="1" applyAlignment="1">
      <alignment horizontal="center" vertical="center"/>
    </xf>
    <xf numFmtId="0" fontId="89" fillId="0" borderId="0" xfId="160" applyFont="1" applyFill="1" applyBorder="1" applyAlignment="1">
      <alignment horizontal="center" vertical="center"/>
    </xf>
    <xf numFmtId="0" fontId="89" fillId="0" borderId="57" xfId="160" applyFont="1" applyFill="1" applyBorder="1" applyAlignment="1">
      <alignment horizontal="center" vertical="center"/>
    </xf>
    <xf numFmtId="0" fontId="90" fillId="0" borderId="58" xfId="160" applyFont="1" applyFill="1" applyBorder="1" applyAlignment="1">
      <alignment horizontal="center" wrapText="1"/>
    </xf>
    <xf numFmtId="0" fontId="90" fillId="0" borderId="59" xfId="160" applyFont="1" applyFill="1" applyBorder="1" applyAlignment="1">
      <alignment horizontal="center" wrapText="1"/>
    </xf>
    <xf numFmtId="0" fontId="90" fillId="0" borderId="60" xfId="160" applyFont="1" applyFill="1" applyBorder="1" applyAlignment="1">
      <alignment horizontal="center" wrapText="1"/>
    </xf>
    <xf numFmtId="0" fontId="23" fillId="0" borderId="0" xfId="31" applyAlignment="1" applyProtection="1"/>
    <xf numFmtId="0" fontId="23" fillId="0" borderId="0" xfId="31" applyAlignment="1" applyProtection="1">
      <alignment horizontal="left"/>
    </xf>
    <xf numFmtId="0" fontId="25" fillId="28" borderId="0" xfId="35" applyFont="1" applyFill="1" applyAlignment="1">
      <alignment horizontal="left"/>
    </xf>
    <xf numFmtId="0" fontId="14" fillId="0" borderId="0" xfId="35" applyAlignment="1"/>
    <xf numFmtId="0" fontId="26" fillId="30" borderId="0" xfId="35" applyFont="1" applyFill="1" applyAlignment="1">
      <alignment horizontal="left"/>
    </xf>
    <xf numFmtId="0" fontId="96" fillId="62" borderId="0" xfId="0" applyFont="1" applyFill="1" applyAlignment="1">
      <alignment horizontal="left" vertical="center"/>
    </xf>
    <xf numFmtId="0" fontId="13" fillId="25" borderId="44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3" fillId="25" borderId="44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66" fontId="28" fillId="26" borderId="61" xfId="37" applyNumberFormat="1" applyFont="1" applyFill="1" applyBorder="1" applyAlignment="1">
      <alignment horizontal="center" vertical="center" wrapText="1"/>
    </xf>
    <xf numFmtId="166" fontId="28" fillId="26" borderId="62" xfId="37" applyNumberFormat="1" applyFont="1" applyFill="1" applyBorder="1" applyAlignment="1">
      <alignment horizontal="center" vertical="center" wrapText="1"/>
    </xf>
    <xf numFmtId="166" fontId="28" fillId="27" borderId="44" xfId="37" applyNumberFormat="1" applyFont="1" applyFill="1" applyBorder="1" applyAlignment="1">
      <alignment horizontal="center" vertical="center" wrapText="1"/>
    </xf>
    <xf numFmtId="166" fontId="28" fillId="26" borderId="44" xfId="37" applyNumberFormat="1" applyFont="1" applyFill="1" applyBorder="1" applyAlignment="1">
      <alignment horizontal="center" vertical="center" wrapText="1"/>
    </xf>
    <xf numFmtId="0" fontId="13" fillId="25" borderId="61" xfId="0" applyFont="1" applyFill="1" applyBorder="1" applyAlignment="1">
      <alignment horizontal="center" vertical="center"/>
    </xf>
    <xf numFmtId="0" fontId="13" fillId="25" borderId="62" xfId="0" applyFont="1" applyFill="1" applyBorder="1" applyAlignment="1">
      <alignment horizontal="center" vertical="center"/>
    </xf>
    <xf numFmtId="0" fontId="13" fillId="25" borderId="61" xfId="0" applyFont="1" applyFill="1" applyBorder="1" applyAlignment="1">
      <alignment horizontal="center" vertical="center" wrapText="1"/>
    </xf>
    <xf numFmtId="0" fontId="13" fillId="25" borderId="62" xfId="0" applyFont="1" applyFill="1" applyBorder="1" applyAlignment="1">
      <alignment horizontal="center" vertical="center" wrapText="1"/>
    </xf>
    <xf numFmtId="0" fontId="13" fillId="25" borderId="63" xfId="0" applyFont="1" applyFill="1" applyBorder="1" applyAlignment="1">
      <alignment horizontal="center" vertical="center"/>
    </xf>
    <xf numFmtId="0" fontId="13" fillId="25" borderId="64" xfId="0" applyFont="1" applyFill="1" applyBorder="1" applyAlignment="1">
      <alignment horizontal="center" vertical="center"/>
    </xf>
    <xf numFmtId="0" fontId="28" fillId="26" borderId="44" xfId="0" applyFont="1" applyFill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3" fillId="25" borderId="44" xfId="0" applyFont="1" applyFill="1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64" fillId="25" borderId="4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34" fillId="25" borderId="44" xfId="0" applyFont="1" applyFill="1" applyBorder="1" applyAlignment="1">
      <alignment horizontal="center" vertical="center" wrapText="1"/>
    </xf>
  </cellXfs>
  <cellStyles count="162">
    <cellStyle name="20% - Èmfasi1" xfId="1" builtinId="30" customBuiltin="1"/>
    <cellStyle name="20% - Èmfasi2" xfId="2" builtinId="34" customBuiltin="1"/>
    <cellStyle name="20% - Èmfasi3" xfId="3" builtinId="38" customBuiltin="1"/>
    <cellStyle name="20% - Èmfasi4" xfId="4" builtinId="42" customBuiltin="1"/>
    <cellStyle name="20% - Èmfasi5" xfId="5" builtinId="46" customBuiltin="1"/>
    <cellStyle name="20% - Èmfasi6" xfId="6" builtinId="50" customBuiltin="1"/>
    <cellStyle name="20% - Énfasis1 2" xfId="61"/>
    <cellStyle name="20% - Énfasis1 3" xfId="101"/>
    <cellStyle name="20% - Énfasis1 4" xfId="115"/>
    <cellStyle name="20% - Énfasis1 5" xfId="142"/>
    <cellStyle name="20% - Énfasis2 2" xfId="62"/>
    <cellStyle name="20% - Énfasis2 3" xfId="102"/>
    <cellStyle name="20% - Énfasis2 4" xfId="116"/>
    <cellStyle name="20% - Énfasis2 5" xfId="143"/>
    <cellStyle name="20% - Énfasis3 2" xfId="63"/>
    <cellStyle name="20% - Énfasis3 3" xfId="103"/>
    <cellStyle name="20% - Énfasis3 4" xfId="117"/>
    <cellStyle name="20% - Énfasis3 5" xfId="144"/>
    <cellStyle name="20% - Énfasis4 2" xfId="64"/>
    <cellStyle name="20% - Énfasis4 3" xfId="104"/>
    <cellStyle name="20% - Énfasis4 4" xfId="118"/>
    <cellStyle name="20% - Énfasis4 5" xfId="145"/>
    <cellStyle name="20% - Énfasis5 2" xfId="65"/>
    <cellStyle name="20% - Énfasis5 3" xfId="105"/>
    <cellStyle name="20% - Énfasis5 4" xfId="119"/>
    <cellStyle name="20% - Énfasis5 5" xfId="146"/>
    <cellStyle name="20% - Énfasis6 2" xfId="66"/>
    <cellStyle name="20% - Énfasis6 3" xfId="106"/>
    <cellStyle name="20% - Énfasis6 4" xfId="120"/>
    <cellStyle name="20% - Énfasis6 5" xfId="147"/>
    <cellStyle name="40% - Èmfasi1" xfId="7" builtinId="31" customBuiltin="1"/>
    <cellStyle name="40% - Èmfasi2" xfId="8" builtinId="35" customBuiltin="1"/>
    <cellStyle name="40% - Èmfasi3" xfId="9" builtinId="39" customBuiltin="1"/>
    <cellStyle name="40% - Èmfasi4" xfId="10" builtinId="43" customBuiltin="1"/>
    <cellStyle name="40% - Èmfasi5" xfId="11" builtinId="47" customBuiltin="1"/>
    <cellStyle name="40% - Èmfasi6" xfId="12" builtinId="51" customBuiltin="1"/>
    <cellStyle name="40% - Énfasis1 2" xfId="67"/>
    <cellStyle name="40% - Énfasis1 3" xfId="107"/>
    <cellStyle name="40% - Énfasis1 4" xfId="121"/>
    <cellStyle name="40% - Énfasis1 5" xfId="148"/>
    <cellStyle name="40% - Énfasis2 2" xfId="68"/>
    <cellStyle name="40% - Énfasis2 3" xfId="108"/>
    <cellStyle name="40% - Énfasis2 4" xfId="122"/>
    <cellStyle name="40% - Énfasis2 5" xfId="149"/>
    <cellStyle name="40% - Énfasis3 2" xfId="69"/>
    <cellStyle name="40% - Énfasis3 3" xfId="109"/>
    <cellStyle name="40% - Énfasis3 4" xfId="123"/>
    <cellStyle name="40% - Énfasis3 5" xfId="150"/>
    <cellStyle name="40% - Énfasis4 2" xfId="70"/>
    <cellStyle name="40% - Énfasis4 3" xfId="110"/>
    <cellStyle name="40% - Énfasis4 4" xfId="124"/>
    <cellStyle name="40% - Énfasis4 5" xfId="151"/>
    <cellStyle name="40% - Énfasis5 2" xfId="71"/>
    <cellStyle name="40% - Énfasis5 3" xfId="111"/>
    <cellStyle name="40% - Énfasis5 4" xfId="125"/>
    <cellStyle name="40% - Énfasis5 5" xfId="152"/>
    <cellStyle name="40% - Énfasis6 2" xfId="72"/>
    <cellStyle name="40% - Énfasis6 3" xfId="112"/>
    <cellStyle name="40% - Énfasis6 4" xfId="126"/>
    <cellStyle name="40% - Énfasis6 5" xfId="153"/>
    <cellStyle name="60% - Èmfasi1" xfId="13" builtinId="32" customBuiltin="1"/>
    <cellStyle name="60% - Èmfasi2" xfId="14" builtinId="36" customBuiltin="1"/>
    <cellStyle name="60% - Èmfasi3" xfId="15" builtinId="40" customBuiltin="1"/>
    <cellStyle name="60% - Èmfasi4" xfId="16" builtinId="44" customBuiltin="1"/>
    <cellStyle name="60% - Èmfasi5" xfId="17" builtinId="48" customBuiltin="1"/>
    <cellStyle name="60% - Èmfasi6" xfId="18" builtinId="52" customBuiltin="1"/>
    <cellStyle name="60% - Énfasis1 2" xfId="73"/>
    <cellStyle name="60% - Énfasis2 2" xfId="74"/>
    <cellStyle name="60% - Énfasis3 2" xfId="75"/>
    <cellStyle name="60% - Énfasis4 2" xfId="76"/>
    <cellStyle name="60% - Énfasis5 2" xfId="77"/>
    <cellStyle name="60% - Énfasis6 2" xfId="78"/>
    <cellStyle name="Bé" xfId="19" builtinId="26" customBuiltin="1"/>
    <cellStyle name="Buena 2" xfId="79"/>
    <cellStyle name="Càlcul" xfId="20" builtinId="22" customBuiltin="1"/>
    <cellStyle name="Cálculo 2" xfId="80"/>
    <cellStyle name="Cel·la de comprovació" xfId="21" builtinId="23" customBuiltin="1"/>
    <cellStyle name="Cel·la enllaçada" xfId="22" builtinId="24" customBuiltin="1"/>
    <cellStyle name="Celda de comprobación 2" xfId="81"/>
    <cellStyle name="Celda vinculada 2" xfId="82"/>
    <cellStyle name="Èmfasi1" xfId="24" builtinId="29" customBuiltin="1"/>
    <cellStyle name="Èmfasi2" xfId="25" builtinId="33" customBuiltin="1"/>
    <cellStyle name="Èmfasi3" xfId="26" builtinId="37" customBuiltin="1"/>
    <cellStyle name="Èmfasi4" xfId="27" builtinId="41" customBuiltin="1"/>
    <cellStyle name="Èmfasi5" xfId="28" builtinId="45" customBuiltin="1"/>
    <cellStyle name="Èmfasi6" xfId="29" builtinId="49" customBuiltin="1"/>
    <cellStyle name="Encabezado 4 2" xfId="83"/>
    <cellStyle name="Énfasis1 2" xfId="84"/>
    <cellStyle name="Énfasis2 2" xfId="85"/>
    <cellStyle name="Énfasis3 2" xfId="86"/>
    <cellStyle name="Énfasis4 2" xfId="87"/>
    <cellStyle name="Énfasis5 2" xfId="88"/>
    <cellStyle name="Énfasis6 2" xfId="89"/>
    <cellStyle name="Enllaç" xfId="31" builtinId="8"/>
    <cellStyle name="Entrada" xfId="30" builtinId="20" customBuiltin="1"/>
    <cellStyle name="Entrada 2" xfId="90"/>
    <cellStyle name="Hipervínculo 2" xfId="49"/>
    <cellStyle name="Hipervínculo RMB" xfId="161"/>
    <cellStyle name="Incorrecte" xfId="32" builtinId="27" customBuiltin="1"/>
    <cellStyle name="Incorrecto 2" xfId="91"/>
    <cellStyle name="Neutral" xfId="33" builtinId="28" customBuiltin="1"/>
    <cellStyle name="Neutral 2" xfId="92"/>
    <cellStyle name="Normal" xfId="0" builtinId="0"/>
    <cellStyle name="Normal 10" xfId="133"/>
    <cellStyle name="Normal 11" xfId="56"/>
    <cellStyle name="Normal 11 2" xfId="128"/>
    <cellStyle name="Normal 11 3" xfId="137"/>
    <cellStyle name="Normal 12" xfId="155"/>
    <cellStyle name="Normal 13" xfId="156"/>
    <cellStyle name="Normal 14" xfId="157"/>
    <cellStyle name="Normal 15" xfId="158"/>
    <cellStyle name="Normal 16" xfId="160"/>
    <cellStyle name="Normal 2" xfId="34"/>
    <cellStyle name="Normal 2 2" xfId="50"/>
    <cellStyle name="Normal 2 3" xfId="58"/>
    <cellStyle name="Normal 2 4" xfId="48"/>
    <cellStyle name="Normal 2 5" xfId="159"/>
    <cellStyle name="Normal 3" xfId="35"/>
    <cellStyle name="Normal 3 2" xfId="59"/>
    <cellStyle name="Normal 3 2 2" xfId="139"/>
    <cellStyle name="Normal 3 3" xfId="51"/>
    <cellStyle name="Normal 4" xfId="47"/>
    <cellStyle name="Normal 4 2" xfId="127"/>
    <cellStyle name="Normal 4 3" xfId="138"/>
    <cellStyle name="Normal 5" xfId="57"/>
    <cellStyle name="Normal 6" xfId="60"/>
    <cellStyle name="Normal 7" xfId="53"/>
    <cellStyle name="Normal 7 2" xfId="129"/>
    <cellStyle name="Normal 7 3" xfId="135"/>
    <cellStyle name="Normal 8" xfId="52"/>
    <cellStyle name="Normal 8 2" xfId="55"/>
    <cellStyle name="Normal 8 2 2" xfId="132"/>
    <cellStyle name="Normal 8 2 3" xfId="136"/>
    <cellStyle name="Normal 8 3" xfId="114"/>
    <cellStyle name="Normal 8 4" xfId="134"/>
    <cellStyle name="Normal 9" xfId="131"/>
    <cellStyle name="Nota" xfId="36" builtinId="10" customBuiltin="1"/>
    <cellStyle name="Notas 2" xfId="93"/>
    <cellStyle name="Notas 3" xfId="113"/>
    <cellStyle name="Notas 4" xfId="130"/>
    <cellStyle name="Notas 5" xfId="154"/>
    <cellStyle name="Percentatge" xfId="37" builtinId="5"/>
    <cellStyle name="Porcentaje 2" xfId="46"/>
    <cellStyle name="Porcentual 2" xfId="38"/>
    <cellStyle name="Porcentual 2 2" xfId="54"/>
    <cellStyle name="Resultat" xfId="39" builtinId="21" customBuiltin="1"/>
    <cellStyle name="Salida 2" xfId="94"/>
    <cellStyle name="Text d'advertiment" xfId="40" builtinId="11" customBuiltin="1"/>
    <cellStyle name="Text explicatiu" xfId="41" builtinId="53" customBuiltin="1"/>
    <cellStyle name="Texto de advertencia 2" xfId="95"/>
    <cellStyle name="Texto explicativo 2" xfId="96"/>
    <cellStyle name="Títol" xfId="42" builtinId="15" customBuiltin="1"/>
    <cellStyle name="Títol 2" xfId="43" builtinId="17" customBuiltin="1"/>
    <cellStyle name="Títol 3" xfId="44" builtinId="18" customBuiltin="1"/>
    <cellStyle name="Títol 4" xfId="23" builtinId="19" customBuiltin="1"/>
    <cellStyle name="Titular Publicación" xfId="141"/>
    <cellStyle name="Titular_gráfico" xfId="140"/>
    <cellStyle name="Título 2 2" xfId="98"/>
    <cellStyle name="Título 3 2" xfId="99"/>
    <cellStyle name="Título 4" xfId="97"/>
    <cellStyle name="Total" xfId="45" builtinId="25" customBuiltin="1"/>
    <cellStyle name="Total 2" xfId="100"/>
  </cellStyles>
  <dxfs count="0"/>
  <tableStyles count="0" defaultTableStyle="TableStyleMedium9" defaultPivotStyle="PivotStyleLight16"/>
  <colors>
    <mruColors>
      <color rgb="FF66FF66"/>
      <color rgb="FFFFFFFF"/>
      <color rgb="FF00808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19050</xdr:rowOff>
    </xdr:from>
    <xdr:to>
      <xdr:col>2</xdr:col>
      <xdr:colOff>2117654</xdr:colOff>
      <xdr:row>5</xdr:row>
      <xdr:rowOff>32766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00025"/>
          <a:ext cx="2361577" cy="737616"/>
        </a:xfrm>
        <a:prstGeom prst="rect">
          <a:avLst/>
        </a:prstGeom>
      </xdr:spPr>
    </xdr:pic>
    <xdr:clientData/>
  </xdr:twoCellAnchor>
  <xdr:twoCellAnchor editAs="oneCell">
    <xdr:from>
      <xdr:col>5</xdr:col>
      <xdr:colOff>627502</xdr:colOff>
      <xdr:row>1</xdr:row>
      <xdr:rowOff>24848</xdr:rowOff>
    </xdr:from>
    <xdr:to>
      <xdr:col>7</xdr:col>
      <xdr:colOff>39339</xdr:colOff>
      <xdr:row>2</xdr:row>
      <xdr:rowOff>82826</xdr:rowOff>
    </xdr:to>
    <xdr:pic>
      <xdr:nvPicPr>
        <xdr:cNvPr id="3" name="Picture 37" descr="mcrit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4393" y="207065"/>
          <a:ext cx="1018663" cy="240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69273</xdr:rowOff>
    </xdr:from>
    <xdr:to>
      <xdr:col>12</xdr:col>
      <xdr:colOff>311585</xdr:colOff>
      <xdr:row>43</xdr:row>
      <xdr:rowOff>34636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945" t="25026" r="19325" b="19947"/>
        <a:stretch/>
      </xdr:blipFill>
      <xdr:spPr>
        <a:xfrm>
          <a:off x="121227" y="865909"/>
          <a:ext cx="10373449" cy="595745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14</xdr:rowOff>
    </xdr:from>
    <xdr:to>
      <xdr:col>11</xdr:col>
      <xdr:colOff>149679</xdr:colOff>
      <xdr:row>37</xdr:row>
      <xdr:rowOff>20305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469" t="29118" r="19245" b="19242"/>
        <a:stretch/>
      </xdr:blipFill>
      <xdr:spPr>
        <a:xfrm>
          <a:off x="122464" y="979728"/>
          <a:ext cx="9497786" cy="50821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108872</xdr:rowOff>
    </xdr:from>
    <xdr:to>
      <xdr:col>10</xdr:col>
      <xdr:colOff>775607</xdr:colOff>
      <xdr:row>36</xdr:row>
      <xdr:rowOff>94215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709" t="25618" r="17143" b="16646"/>
        <a:stretch/>
      </xdr:blipFill>
      <xdr:spPr>
        <a:xfrm>
          <a:off x="122464" y="1088586"/>
          <a:ext cx="8871857" cy="488391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952500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428875" cy="77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3" name="2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8022" cy="78145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</xdr:row>
      <xdr:rowOff>86591</xdr:rowOff>
    </xdr:from>
    <xdr:to>
      <xdr:col>10</xdr:col>
      <xdr:colOff>215812</xdr:colOff>
      <xdr:row>30</xdr:row>
      <xdr:rowOff>107073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86" t="40671" r="34720" b="27470"/>
        <a:stretch/>
      </xdr:blipFill>
      <xdr:spPr>
        <a:xfrm>
          <a:off x="121228" y="2060864"/>
          <a:ext cx="8312727" cy="2826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117662</xdr:rowOff>
    </xdr:from>
    <xdr:to>
      <xdr:col>5</xdr:col>
      <xdr:colOff>238126</xdr:colOff>
      <xdr:row>35</xdr:row>
      <xdr:rowOff>108350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785" t="37451" r="42450" b="21451"/>
        <a:stretch/>
      </xdr:blipFill>
      <xdr:spPr>
        <a:xfrm>
          <a:off x="123266" y="3031191"/>
          <a:ext cx="4955801" cy="29714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134466</xdr:rowOff>
    </xdr:from>
    <xdr:to>
      <xdr:col>6</xdr:col>
      <xdr:colOff>672353</xdr:colOff>
      <xdr:row>36</xdr:row>
      <xdr:rowOff>139916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944" t="43111" r="21805" b="11111"/>
        <a:stretch/>
      </xdr:blipFill>
      <xdr:spPr>
        <a:xfrm>
          <a:off x="123265" y="3092819"/>
          <a:ext cx="6107206" cy="3299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152400</xdr:rowOff>
    </xdr:from>
    <xdr:to>
      <xdr:col>5</xdr:col>
      <xdr:colOff>209550</xdr:colOff>
      <xdr:row>35</xdr:row>
      <xdr:rowOff>118272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651" t="41027" r="24973" b="24603"/>
        <a:stretch/>
      </xdr:blipFill>
      <xdr:spPr>
        <a:xfrm>
          <a:off x="123825" y="4067175"/>
          <a:ext cx="4924425" cy="25566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133351</xdr:rowOff>
    </xdr:from>
    <xdr:to>
      <xdr:col>5</xdr:col>
      <xdr:colOff>371475</xdr:colOff>
      <xdr:row>34</xdr:row>
      <xdr:rowOff>139728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941" t="29451" r="29020" b="23960"/>
        <a:stretch/>
      </xdr:blipFill>
      <xdr:spPr>
        <a:xfrm>
          <a:off x="123825" y="3162301"/>
          <a:ext cx="5086350" cy="3082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100847</xdr:rowOff>
    </xdr:from>
    <xdr:to>
      <xdr:col>5</xdr:col>
      <xdr:colOff>672353</xdr:colOff>
      <xdr:row>32</xdr:row>
      <xdr:rowOff>52252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417" t="29778" r="18055" b="28889"/>
        <a:stretch/>
      </xdr:blipFill>
      <xdr:spPr>
        <a:xfrm>
          <a:off x="123265" y="3238494"/>
          <a:ext cx="5390029" cy="26184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123825</xdr:rowOff>
    </xdr:from>
    <xdr:to>
      <xdr:col>6</xdr:col>
      <xdr:colOff>295275</xdr:colOff>
      <xdr:row>35</xdr:row>
      <xdr:rowOff>44318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312" t="35100" r="22857" b="18338"/>
        <a:stretch/>
      </xdr:blipFill>
      <xdr:spPr>
        <a:xfrm>
          <a:off x="123825" y="2743200"/>
          <a:ext cx="5724525" cy="3482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.es/jaxi/menu.do?type=pcaxis&amp;path=%2Ft30%2Fp149&amp;file=inebase&amp;L=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687"/>
    <pageSetUpPr fitToPage="1"/>
  </sheetPr>
  <dimension ref="A6:G51"/>
  <sheetViews>
    <sheetView showGridLines="0" tabSelected="1" zoomScale="115" zoomScaleNormal="115" workbookViewId="0">
      <selection activeCell="B12" sqref="B12"/>
    </sheetView>
  </sheetViews>
  <sheetFormatPr defaultColWidth="11.42578125" defaultRowHeight="14.25"/>
  <cols>
    <col min="1" max="1" width="11.42578125" style="235"/>
    <col min="2" max="2" width="3.5703125" style="235" customWidth="1"/>
    <col min="3" max="3" width="63.5703125" style="235" customWidth="1"/>
    <col min="4" max="6" width="11.42578125" style="235"/>
    <col min="7" max="7" width="12.7109375" style="235" customWidth="1"/>
    <col min="8" max="16384" width="11.42578125" style="235"/>
  </cols>
  <sheetData>
    <row r="6" spans="1:7">
      <c r="C6" s="236"/>
    </row>
    <row r="7" spans="1:7" ht="15" customHeight="1">
      <c r="A7" s="237"/>
      <c r="B7" s="287" t="s">
        <v>288</v>
      </c>
      <c r="C7" s="288"/>
      <c r="D7" s="288"/>
      <c r="E7" s="288"/>
      <c r="F7" s="288"/>
      <c r="G7" s="289"/>
    </row>
    <row r="8" spans="1:7" ht="15" customHeight="1">
      <c r="A8" s="237"/>
      <c r="B8" s="290"/>
      <c r="C8" s="291"/>
      <c r="D8" s="291"/>
      <c r="E8" s="291"/>
      <c r="F8" s="291"/>
      <c r="G8" s="292"/>
    </row>
    <row r="9" spans="1:7" ht="15" customHeight="1">
      <c r="A9" s="237"/>
      <c r="B9" s="293" t="s">
        <v>254</v>
      </c>
      <c r="C9" s="294"/>
      <c r="D9" s="294"/>
      <c r="E9" s="294"/>
      <c r="F9" s="294"/>
      <c r="G9" s="295"/>
    </row>
    <row r="10" spans="1:7" ht="15" customHeight="1">
      <c r="A10" s="237"/>
      <c r="B10" s="237"/>
      <c r="C10" s="237"/>
      <c r="D10" s="237"/>
      <c r="E10" s="237"/>
      <c r="F10" s="237"/>
      <c r="G10" s="237"/>
    </row>
    <row r="11" spans="1:7" ht="15">
      <c r="B11" s="238" t="s">
        <v>255</v>
      </c>
      <c r="C11" s="236"/>
    </row>
    <row r="12" spans="1:7">
      <c r="B12" s="239" t="s">
        <v>304</v>
      </c>
      <c r="C12" s="236"/>
    </row>
    <row r="13" spans="1:7">
      <c r="B13" s="240"/>
      <c r="C13" s="236"/>
    </row>
    <row r="14" spans="1:7" ht="15">
      <c r="B14" s="241" t="s">
        <v>256</v>
      </c>
      <c r="C14" s="236"/>
    </row>
    <row r="15" spans="1:7">
      <c r="B15" s="242" t="s">
        <v>275</v>
      </c>
      <c r="C15" s="236"/>
    </row>
    <row r="16" spans="1:7">
      <c r="B16" s="243"/>
      <c r="C16" s="236"/>
    </row>
    <row r="17" spans="2:7" ht="15.75">
      <c r="B17" s="244" t="s">
        <v>257</v>
      </c>
      <c r="C17" s="236"/>
      <c r="D17" s="245"/>
      <c r="E17" s="245"/>
      <c r="F17" s="245"/>
    </row>
    <row r="18" spans="2:7" ht="15">
      <c r="B18" s="246" t="s">
        <v>283</v>
      </c>
      <c r="C18" s="236"/>
      <c r="D18" s="245"/>
      <c r="E18" s="245"/>
      <c r="F18" s="245"/>
    </row>
    <row r="19" spans="2:7" ht="15">
      <c r="B19" s="246" t="s">
        <v>258</v>
      </c>
      <c r="C19" s="236"/>
      <c r="D19" s="245"/>
      <c r="E19" s="245"/>
      <c r="F19" s="245"/>
    </row>
    <row r="20" spans="2:7" ht="15">
      <c r="B20" s="246" t="s">
        <v>259</v>
      </c>
      <c r="C20" s="236"/>
      <c r="D20" s="245"/>
      <c r="E20" s="245"/>
      <c r="F20" s="245"/>
    </row>
    <row r="21" spans="2:7" ht="15">
      <c r="B21" s="249"/>
      <c r="C21" s="247"/>
      <c r="D21" s="248"/>
      <c r="E21" s="248"/>
      <c r="F21" s="248"/>
      <c r="G21" s="248"/>
    </row>
    <row r="22" spans="2:7" ht="15">
      <c r="B22" s="244" t="s">
        <v>260</v>
      </c>
      <c r="C22" s="247"/>
      <c r="D22" s="248"/>
      <c r="E22" s="248"/>
      <c r="F22" s="248"/>
      <c r="G22" s="248"/>
    </row>
    <row r="23" spans="2:7">
      <c r="B23" s="297" t="s">
        <v>263</v>
      </c>
      <c r="C23" s="297"/>
      <c r="D23" s="248"/>
      <c r="E23" s="248"/>
      <c r="F23" s="248"/>
      <c r="G23" s="248"/>
    </row>
    <row r="24" spans="2:7">
      <c r="B24" s="297" t="s">
        <v>264</v>
      </c>
      <c r="C24" s="297"/>
      <c r="D24" s="248"/>
      <c r="E24" s="248"/>
      <c r="F24" s="248"/>
      <c r="G24" s="248"/>
    </row>
    <row r="25" spans="2:7">
      <c r="B25" s="297" t="s">
        <v>265</v>
      </c>
      <c r="C25" s="297"/>
      <c r="D25" s="248"/>
      <c r="E25" s="248"/>
      <c r="F25" s="248"/>
      <c r="G25" s="248"/>
    </row>
    <row r="26" spans="2:7">
      <c r="B26" s="297" t="s">
        <v>266</v>
      </c>
      <c r="C26" s="297"/>
      <c r="D26" s="248"/>
      <c r="E26" s="248"/>
      <c r="F26" s="248"/>
      <c r="G26" s="248"/>
    </row>
    <row r="27" spans="2:7">
      <c r="B27" s="297" t="s">
        <v>267</v>
      </c>
      <c r="C27" s="297"/>
      <c r="D27" s="248"/>
      <c r="E27" s="248"/>
      <c r="F27" s="248"/>
      <c r="G27" s="248"/>
    </row>
    <row r="28" spans="2:7">
      <c r="B28" s="297" t="s">
        <v>113</v>
      </c>
      <c r="C28" s="297"/>
      <c r="D28" s="248"/>
      <c r="E28" s="248"/>
      <c r="F28" s="248"/>
      <c r="G28" s="248"/>
    </row>
    <row r="29" spans="2:7">
      <c r="B29" s="297" t="s">
        <v>277</v>
      </c>
      <c r="C29" s="297"/>
      <c r="D29" s="248"/>
      <c r="E29" s="248"/>
      <c r="F29" s="248"/>
      <c r="G29" s="248"/>
    </row>
    <row r="30" spans="2:7">
      <c r="B30" s="297" t="s">
        <v>164</v>
      </c>
      <c r="C30" s="297"/>
      <c r="D30" s="248"/>
      <c r="E30" s="248"/>
      <c r="F30" s="248"/>
      <c r="G30" s="248"/>
    </row>
    <row r="31" spans="2:7">
      <c r="B31" s="283" t="s">
        <v>78</v>
      </c>
      <c r="C31" s="259"/>
      <c r="D31" s="248"/>
      <c r="E31" s="248"/>
      <c r="F31" s="248"/>
      <c r="G31" s="248"/>
    </row>
    <row r="32" spans="2:7">
      <c r="B32" s="259"/>
      <c r="C32" s="259" t="s">
        <v>268</v>
      </c>
      <c r="D32" s="248"/>
      <c r="E32" s="248"/>
      <c r="F32" s="248"/>
      <c r="G32" s="248"/>
    </row>
    <row r="33" spans="2:7">
      <c r="B33" s="259"/>
      <c r="C33" s="259" t="s">
        <v>28</v>
      </c>
      <c r="D33" s="248"/>
      <c r="E33" s="248"/>
      <c r="F33" s="248"/>
      <c r="G33" s="248"/>
    </row>
    <row r="34" spans="2:7">
      <c r="B34" s="259"/>
      <c r="C34" s="259" t="s">
        <v>269</v>
      </c>
      <c r="D34" s="248"/>
      <c r="E34" s="248"/>
      <c r="F34" s="248"/>
      <c r="G34" s="248"/>
    </row>
    <row r="35" spans="2:7">
      <c r="B35" s="259"/>
      <c r="C35" s="266" t="s">
        <v>233</v>
      </c>
      <c r="D35" s="248"/>
      <c r="E35" s="248"/>
      <c r="F35" s="248"/>
      <c r="G35" s="248"/>
    </row>
    <row r="36" spans="2:7">
      <c r="B36" s="259"/>
      <c r="C36" s="259" t="s">
        <v>271</v>
      </c>
      <c r="D36" s="248"/>
      <c r="E36" s="248"/>
      <c r="F36" s="248"/>
      <c r="G36" s="248"/>
    </row>
    <row r="37" spans="2:7">
      <c r="B37" s="259"/>
      <c r="C37" s="259" t="s">
        <v>270</v>
      </c>
      <c r="D37" s="248"/>
      <c r="E37" s="248"/>
      <c r="F37" s="248"/>
      <c r="G37" s="248"/>
    </row>
    <row r="38" spans="2:7">
      <c r="B38" s="283" t="s">
        <v>79</v>
      </c>
      <c r="C38" s="259"/>
      <c r="D38" s="248"/>
      <c r="E38" s="248"/>
      <c r="F38" s="248"/>
      <c r="G38" s="248"/>
    </row>
    <row r="39" spans="2:7">
      <c r="B39" s="259"/>
      <c r="C39" s="265" t="s">
        <v>273</v>
      </c>
      <c r="D39" s="248"/>
      <c r="E39" s="248"/>
      <c r="F39" s="248"/>
      <c r="G39" s="248"/>
    </row>
    <row r="40" spans="2:7">
      <c r="B40" s="259"/>
      <c r="C40" s="265" t="s">
        <v>274</v>
      </c>
      <c r="D40" s="248"/>
      <c r="E40" s="248"/>
      <c r="F40" s="248"/>
      <c r="G40" s="248"/>
    </row>
    <row r="41" spans="2:7">
      <c r="B41" s="259"/>
      <c r="C41" s="259" t="s">
        <v>271</v>
      </c>
      <c r="D41" s="248"/>
      <c r="E41" s="248"/>
      <c r="F41" s="248"/>
      <c r="G41" s="248"/>
    </row>
    <row r="42" spans="2:7">
      <c r="B42" s="297" t="s">
        <v>272</v>
      </c>
      <c r="C42" s="297"/>
      <c r="D42" s="248"/>
      <c r="E42" s="248"/>
      <c r="F42" s="248"/>
      <c r="G42" s="248"/>
    </row>
    <row r="43" spans="2:7">
      <c r="B43" s="296" t="s">
        <v>262</v>
      </c>
      <c r="C43" s="296"/>
      <c r="D43" s="248"/>
      <c r="E43" s="248"/>
      <c r="F43" s="248"/>
      <c r="G43" s="248"/>
    </row>
    <row r="44" spans="2:7" ht="15">
      <c r="B44" s="250"/>
      <c r="D44" s="248"/>
      <c r="E44" s="248"/>
      <c r="F44" s="248"/>
      <c r="G44" s="248"/>
    </row>
    <row r="45" spans="2:7" ht="15">
      <c r="B45" s="250"/>
      <c r="D45" s="248"/>
      <c r="E45" s="248"/>
      <c r="F45" s="248"/>
      <c r="G45" s="248"/>
    </row>
    <row r="46" spans="2:7" ht="15">
      <c r="B46" s="250"/>
    </row>
    <row r="47" spans="2:7" ht="15">
      <c r="B47" s="250"/>
    </row>
    <row r="48" spans="2:7" ht="15">
      <c r="B48" s="250"/>
    </row>
    <row r="49" spans="2:2" ht="15">
      <c r="B49" s="250"/>
    </row>
    <row r="50" spans="2:2" ht="15">
      <c r="B50" s="250"/>
    </row>
    <row r="51" spans="2:2">
      <c r="B51" s="236"/>
    </row>
  </sheetData>
  <mergeCells count="12">
    <mergeCell ref="B7:G8"/>
    <mergeCell ref="B9:G9"/>
    <mergeCell ref="B43:C43"/>
    <mergeCell ref="B23:C23"/>
    <mergeCell ref="B24:C24"/>
    <mergeCell ref="B25:C25"/>
    <mergeCell ref="B26:C26"/>
    <mergeCell ref="B27:C27"/>
    <mergeCell ref="B28:C28"/>
    <mergeCell ref="B30:C30"/>
    <mergeCell ref="B42:C42"/>
    <mergeCell ref="B29:C29"/>
  </mergeCells>
  <hyperlinks>
    <hyperlink ref="B43:C43" location="'FITXES INDICADORS RMB'!A1" display="Fitxes indicadors BCN"/>
    <hyperlink ref="B23" location="'PRODCUTE INTERIOR BRUT'!A1" display="Producte Interior Brut"/>
    <hyperlink ref="B24:C24" location="'DEMOGRAFIA I MERCAT LABORAL'!A1" display="Demografia i Mercat Laboral"/>
    <hyperlink ref="B25:C25" location="'INDEX DE PREUS AL CONSUM'!A1" display="Índex de Preus al Consum (IPC)"/>
    <hyperlink ref="B26:C26" location="'PREUS DELS CARBURANTS'!A1" display="Preus dels carburants"/>
    <hyperlink ref="B27:C27" location="'CONSUM I EMISSIONS CARBURANTS'!A1" display="Consum i emissions de carburants"/>
    <hyperlink ref="B28:C28" location="'MATRICULACIONS DE VEHICLES'!A1" display="Matriculacions de vehicles"/>
    <hyperlink ref="B30:C30" location="'ALTRES INDICADORS'!A1" display="Altres indicadors"/>
    <hyperlink ref="C32" location="'TRÀNSIT AUTOPISTES PEATGE'!A1" display="Trànsit en autopistes de peatge "/>
    <hyperlink ref="C33" location="'TRÀNSIT ACCESSOS BARCELONÈS'!A1" display="Trànsit als accessos al Barcelonès"/>
    <hyperlink ref="C34" location="'TRANSPORT PÚBLIC COL·LECTIU'!A1" display="Transport públic col·lectiu (TPC)"/>
    <hyperlink ref="C35" location="'TRÀNSIT LLARGA DISTÀNCIA'!A1" display="Trànsit de llarga distància (Aeroport, Estació de Sants i Port)"/>
    <hyperlink ref="C36" location="'MOBILITAT VIATGERS'!A1" display="Gràfics Taxa de Variació Interanual"/>
    <hyperlink ref="C37" location="'MOBILITAT (no llarg recorregut)'!A1" display="Gràfics Taxa de Variació Interanual (sense llarg recorregut)"/>
    <hyperlink ref="C39" location="'TRÀNSIT MERCADERIES'!A1" display="Trànsit de vehicles pesants en autopistes"/>
    <hyperlink ref="C40" location="'TRÀNSIT MERCADERIES'!A1" display="Transport de Mercaderies al Port i l'Aeroport de Barcelona"/>
    <hyperlink ref="C41" location="'TAXA VARIACIÓ MERCADERIES'!A1" display="Gràfics Taxa de Variació Interanual"/>
    <hyperlink ref="B42:C42" location="'SÍNTESI INDICADORS'!A1" display="Síntesi dels principals indicadors"/>
    <hyperlink ref="B29:C29" location="'MATRICULACIONS PER COMBUSTBLE'!A1" display="Matriculacions de turismes per tipus de combustible"/>
    <hyperlink ref="B23:C23" location="'PRODUCTE INTERIOR BRUT'!A1" display="Producte Interior Brut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J15"/>
  <sheetViews>
    <sheetView showGridLines="0" zoomScale="85" zoomScaleNormal="85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1.42578125" style="234"/>
    <col min="12" max="12" width="25" style="234" customWidth="1"/>
    <col min="13" max="16384" width="11.42578125" style="234"/>
  </cols>
  <sheetData>
    <row r="1" spans="2:10" s="251" customFormat="1" ht="14.25"/>
    <row r="2" spans="2:10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</row>
    <row r="3" spans="2:10" s="251" customFormat="1" ht="14.25" customHeight="1">
      <c r="C3" s="301"/>
      <c r="D3" s="301"/>
      <c r="E3" s="301"/>
      <c r="F3" s="301"/>
      <c r="G3" s="301"/>
      <c r="H3" s="301"/>
      <c r="I3" s="301"/>
      <c r="J3" s="301"/>
    </row>
    <row r="4" spans="2:10" s="251" customFormat="1" ht="14.25">
      <c r="C4" s="251" t="s">
        <v>261</v>
      </c>
    </row>
    <row r="5" spans="2:10" ht="8.25" customHeight="1"/>
    <row r="7" spans="2:10" ht="15.75">
      <c r="B7" s="194" t="s">
        <v>113</v>
      </c>
      <c r="C7" s="195"/>
      <c r="D7" s="194"/>
      <c r="E7" s="194"/>
      <c r="F7" s="196"/>
      <c r="G7" s="196"/>
      <c r="H7" s="196"/>
      <c r="I7" s="197"/>
      <c r="J7" s="17"/>
    </row>
    <row r="8" spans="2:10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0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0" ht="19.5" customHeight="1">
      <c r="B10" s="121" t="s">
        <v>114</v>
      </c>
      <c r="C10" s="153" t="s">
        <v>301</v>
      </c>
      <c r="D10" s="123">
        <v>163497</v>
      </c>
      <c r="E10" s="123">
        <v>149998</v>
      </c>
      <c r="F10" s="123">
        <v>13499</v>
      </c>
      <c r="G10" s="124">
        <v>8.9994533260443488E-2</v>
      </c>
      <c r="H10" s="125" t="s">
        <v>50</v>
      </c>
      <c r="I10" s="309" t="s">
        <v>185</v>
      </c>
      <c r="J10" s="19" t="str">
        <f t="shared" ref="J10:J15" si="0">IF(G10&lt;-0.5%,"f",IF(G10&lt;0.5%,"=","g"))</f>
        <v>g</v>
      </c>
    </row>
    <row r="11" spans="2:10" ht="19.5">
      <c r="B11" s="127" t="s">
        <v>76</v>
      </c>
      <c r="C11" s="156" t="s">
        <v>301</v>
      </c>
      <c r="D11" s="141">
        <v>35346</v>
      </c>
      <c r="E11" s="141">
        <v>40037</v>
      </c>
      <c r="F11" s="141">
        <v>-4691</v>
      </c>
      <c r="G11" s="129">
        <v>-0.11716662087568996</v>
      </c>
      <c r="H11" s="130" t="s">
        <v>50</v>
      </c>
      <c r="I11" s="305"/>
      <c r="J11" s="19" t="str">
        <f t="shared" si="0"/>
        <v>f</v>
      </c>
    </row>
    <row r="12" spans="2:10" ht="19.5">
      <c r="B12" s="121" t="s">
        <v>186</v>
      </c>
      <c r="C12" s="153" t="s">
        <v>301</v>
      </c>
      <c r="D12" s="123">
        <v>25448</v>
      </c>
      <c r="E12" s="123">
        <v>24402</v>
      </c>
      <c r="F12" s="123">
        <v>1046</v>
      </c>
      <c r="G12" s="124">
        <v>4.2865338906646899E-2</v>
      </c>
      <c r="H12" s="125" t="s">
        <v>50</v>
      </c>
      <c r="I12" s="305"/>
      <c r="J12" s="19" t="str">
        <f t="shared" si="0"/>
        <v>g</v>
      </c>
    </row>
    <row r="13" spans="2:10" ht="19.5">
      <c r="B13" s="127" t="s">
        <v>187</v>
      </c>
      <c r="C13" s="156" t="s">
        <v>301</v>
      </c>
      <c r="D13" s="141">
        <v>377</v>
      </c>
      <c r="E13" s="141">
        <v>329</v>
      </c>
      <c r="F13" s="141">
        <v>48</v>
      </c>
      <c r="G13" s="129">
        <v>0.14589665653495443</v>
      </c>
      <c r="H13" s="130" t="s">
        <v>50</v>
      </c>
      <c r="I13" s="305"/>
      <c r="J13" s="19" t="str">
        <f t="shared" si="0"/>
        <v>g</v>
      </c>
    </row>
    <row r="14" spans="2:10" ht="19.5">
      <c r="B14" s="121" t="s">
        <v>184</v>
      </c>
      <c r="C14" s="153" t="s">
        <v>301</v>
      </c>
      <c r="D14" s="123">
        <v>2359</v>
      </c>
      <c r="E14" s="123">
        <v>1909</v>
      </c>
      <c r="F14" s="123">
        <v>450</v>
      </c>
      <c r="G14" s="124">
        <v>0.2357255107386067</v>
      </c>
      <c r="H14" s="125" t="s">
        <v>50</v>
      </c>
      <c r="I14" s="305"/>
      <c r="J14" s="19" t="str">
        <f t="shared" si="0"/>
        <v>g</v>
      </c>
    </row>
    <row r="15" spans="2:10" ht="19.5">
      <c r="B15" s="134" t="s">
        <v>93</v>
      </c>
      <c r="C15" s="276" t="s">
        <v>301</v>
      </c>
      <c r="D15" s="147">
        <v>227027</v>
      </c>
      <c r="E15" s="147">
        <v>216675</v>
      </c>
      <c r="F15" s="147">
        <v>10352</v>
      </c>
      <c r="G15" s="136">
        <v>4.7776623976000909E-2</v>
      </c>
      <c r="H15" s="136" t="s">
        <v>50</v>
      </c>
      <c r="I15" s="305"/>
      <c r="J15" s="22" t="str">
        <f t="shared" si="0"/>
        <v>g</v>
      </c>
    </row>
  </sheetData>
  <mergeCells count="9">
    <mergeCell ref="I10:I15"/>
    <mergeCell ref="C2:J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J16"/>
  <sheetViews>
    <sheetView showGridLines="0" zoomScaleNormal="100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1.42578125" style="234"/>
    <col min="12" max="12" width="25" style="234" customWidth="1"/>
    <col min="13" max="16384" width="11.42578125" style="234"/>
  </cols>
  <sheetData>
    <row r="1" spans="2:10" s="251" customFormat="1" ht="14.25"/>
    <row r="2" spans="2:10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</row>
    <row r="3" spans="2:10" s="251" customFormat="1" ht="14.25" customHeight="1">
      <c r="C3" s="301"/>
      <c r="D3" s="301"/>
      <c r="E3" s="301"/>
      <c r="F3" s="301"/>
      <c r="G3" s="301"/>
      <c r="H3" s="301"/>
      <c r="I3" s="301"/>
      <c r="J3" s="301"/>
    </row>
    <row r="4" spans="2:10" s="251" customFormat="1" ht="14.25">
      <c r="C4" s="251" t="s">
        <v>261</v>
      </c>
    </row>
    <row r="5" spans="2:10" ht="8.25" customHeight="1"/>
    <row r="7" spans="2:10" ht="15.75">
      <c r="B7" s="272" t="s">
        <v>277</v>
      </c>
      <c r="C7" s="272"/>
      <c r="D7" s="272"/>
      <c r="E7" s="272"/>
      <c r="F7" s="273"/>
      <c r="G7" s="273"/>
      <c r="H7" s="273"/>
      <c r="I7" s="274"/>
      <c r="J7" s="17"/>
    </row>
    <row r="8" spans="2:10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0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0" ht="19.5" customHeight="1">
      <c r="B10" s="146" t="s">
        <v>278</v>
      </c>
      <c r="C10" s="153" t="s">
        <v>301</v>
      </c>
      <c r="D10" s="123">
        <v>76267</v>
      </c>
      <c r="E10" s="123">
        <v>85062</v>
      </c>
      <c r="F10" s="123">
        <v>-8795</v>
      </c>
      <c r="G10" s="124">
        <v>-0.1033951705814582</v>
      </c>
      <c r="H10" s="125" t="s">
        <v>50</v>
      </c>
      <c r="I10" s="309" t="s">
        <v>185</v>
      </c>
      <c r="J10" s="19" t="s">
        <v>253</v>
      </c>
    </row>
    <row r="11" spans="2:10" ht="19.5" customHeight="1">
      <c r="B11" s="127" t="s">
        <v>279</v>
      </c>
      <c r="C11" s="156" t="s">
        <v>301</v>
      </c>
      <c r="D11" s="141">
        <v>84881</v>
      </c>
      <c r="E11" s="141">
        <v>63889</v>
      </c>
      <c r="F11" s="141">
        <v>20992</v>
      </c>
      <c r="G11" s="129">
        <v>0.32856986335675931</v>
      </c>
      <c r="H11" s="130" t="s">
        <v>50</v>
      </c>
      <c r="I11" s="305"/>
      <c r="J11" s="19" t="s">
        <v>252</v>
      </c>
    </row>
    <row r="12" spans="2:10" ht="19.5" customHeight="1">
      <c r="B12" s="146" t="s">
        <v>280</v>
      </c>
      <c r="C12" s="153" t="s">
        <v>301</v>
      </c>
      <c r="D12" s="123">
        <v>1155</v>
      </c>
      <c r="E12" s="123">
        <v>696</v>
      </c>
      <c r="F12" s="123">
        <v>459</v>
      </c>
      <c r="G12" s="124">
        <v>0.65948275862068972</v>
      </c>
      <c r="H12" s="125" t="s">
        <v>50</v>
      </c>
      <c r="I12" s="305"/>
      <c r="J12" s="19" t="s">
        <v>252</v>
      </c>
    </row>
    <row r="13" spans="2:10" ht="19.5" customHeight="1">
      <c r="B13" s="127" t="s">
        <v>281</v>
      </c>
      <c r="C13" s="156" t="s">
        <v>301</v>
      </c>
      <c r="D13" s="141">
        <v>656</v>
      </c>
      <c r="E13" s="141">
        <v>157</v>
      </c>
      <c r="F13" s="141">
        <v>499</v>
      </c>
      <c r="G13" s="129">
        <v>3.1783439490445859</v>
      </c>
      <c r="H13" s="130" t="s">
        <v>50</v>
      </c>
      <c r="I13" s="305"/>
      <c r="J13" s="19" t="s">
        <v>252</v>
      </c>
    </row>
    <row r="14" spans="2:10" ht="19.5" customHeight="1">
      <c r="B14" s="146" t="s">
        <v>282</v>
      </c>
      <c r="C14" s="153" t="s">
        <v>301</v>
      </c>
      <c r="D14" s="123">
        <v>536</v>
      </c>
      <c r="E14" s="123">
        <v>192</v>
      </c>
      <c r="F14" s="123">
        <v>344</v>
      </c>
      <c r="G14" s="124">
        <v>1.7916666666666665</v>
      </c>
      <c r="H14" s="125" t="s">
        <v>50</v>
      </c>
      <c r="I14" s="305"/>
      <c r="J14" s="19" t="s">
        <v>252</v>
      </c>
    </row>
    <row r="15" spans="2:10" ht="19.5" customHeight="1">
      <c r="B15" s="127" t="s">
        <v>286</v>
      </c>
      <c r="C15" s="156" t="s">
        <v>301</v>
      </c>
      <c r="D15" s="141">
        <v>2</v>
      </c>
      <c r="E15" s="141">
        <v>2</v>
      </c>
      <c r="F15" s="141">
        <v>0</v>
      </c>
      <c r="G15" s="129">
        <v>0</v>
      </c>
      <c r="H15" s="130" t="s">
        <v>50</v>
      </c>
      <c r="I15" s="305"/>
      <c r="J15" s="21" t="s">
        <v>297</v>
      </c>
    </row>
    <row r="16" spans="2:10" ht="19.5" customHeight="1">
      <c r="B16" s="134" t="s">
        <v>287</v>
      </c>
      <c r="C16" s="276" t="s">
        <v>301</v>
      </c>
      <c r="D16" s="147">
        <v>163497</v>
      </c>
      <c r="E16" s="147">
        <v>149998</v>
      </c>
      <c r="F16" s="147">
        <v>13499</v>
      </c>
      <c r="G16" s="136">
        <v>8.9994533260443488E-2</v>
      </c>
      <c r="H16" s="136" t="s">
        <v>50</v>
      </c>
      <c r="I16" s="305"/>
      <c r="J16" s="22" t="s">
        <v>252</v>
      </c>
    </row>
  </sheetData>
  <mergeCells count="9">
    <mergeCell ref="I10:I16"/>
    <mergeCell ref="C2:J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K13"/>
  <sheetViews>
    <sheetView showGridLines="0" zoomScaleNormal="100" workbookViewId="0">
      <selection activeCell="I24" sqref="I24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164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10"/>
      <c r="C8" s="312" t="s">
        <v>80</v>
      </c>
      <c r="D8" s="312">
        <v>2017</v>
      </c>
      <c r="E8" s="312">
        <v>2016</v>
      </c>
      <c r="F8" s="314" t="s">
        <v>276</v>
      </c>
      <c r="G8" s="315"/>
      <c r="H8" s="310" t="s">
        <v>48</v>
      </c>
      <c r="I8" s="312" t="s">
        <v>57</v>
      </c>
      <c r="J8" s="18"/>
    </row>
    <row r="9" spans="2:11" ht="25.5">
      <c r="B9" s="311"/>
      <c r="C9" s="313"/>
      <c r="D9" s="313"/>
      <c r="E9" s="313"/>
      <c r="F9" s="268" t="s">
        <v>44</v>
      </c>
      <c r="G9" s="268" t="s">
        <v>45</v>
      </c>
      <c r="H9" s="311"/>
      <c r="I9" s="313"/>
      <c r="J9" s="18"/>
    </row>
    <row r="10" spans="2:11" ht="19.5">
      <c r="B10" s="121" t="s">
        <v>38</v>
      </c>
      <c r="C10" s="153" t="s">
        <v>301</v>
      </c>
      <c r="D10" s="123">
        <v>32097919</v>
      </c>
      <c r="E10" s="123">
        <v>31077134</v>
      </c>
      <c r="F10" s="123">
        <v>1020785</v>
      </c>
      <c r="G10" s="124">
        <v>3.2846819143618644E-2</v>
      </c>
      <c r="H10" s="125" t="s">
        <v>50</v>
      </c>
      <c r="I10" s="269" t="s">
        <v>58</v>
      </c>
      <c r="J10" s="19" t="str">
        <f>IF(G10&lt;-0.5%,"f",IF(G10&lt;0.5%,"=","g"))</f>
        <v>g</v>
      </c>
    </row>
    <row r="11" spans="2:11" ht="19.5">
      <c r="B11" s="127" t="s">
        <v>162</v>
      </c>
      <c r="C11" s="156" t="s">
        <v>300</v>
      </c>
      <c r="D11" s="141">
        <v>15642</v>
      </c>
      <c r="E11" s="141">
        <v>13544</v>
      </c>
      <c r="F11" s="141">
        <v>2098</v>
      </c>
      <c r="G11" s="129">
        <v>0.1549025398700532</v>
      </c>
      <c r="H11" s="130" t="s">
        <v>49</v>
      </c>
      <c r="I11" s="270" t="s">
        <v>90</v>
      </c>
      <c r="J11" s="19" t="str">
        <f>IF(G11&lt;-0.5%,"f",IF(G11&lt;0.5%,"=","g"))</f>
        <v>g</v>
      </c>
    </row>
    <row r="12" spans="2:11" ht="19.5">
      <c r="B12" s="121" t="s">
        <v>69</v>
      </c>
      <c r="C12" s="153" t="s">
        <v>300</v>
      </c>
      <c r="D12" s="123">
        <v>7985245</v>
      </c>
      <c r="E12" s="123">
        <v>6858474</v>
      </c>
      <c r="F12" s="123">
        <v>1126771</v>
      </c>
      <c r="G12" s="124">
        <v>0.16428887825484217</v>
      </c>
      <c r="H12" s="125" t="s">
        <v>50</v>
      </c>
      <c r="I12" s="269" t="s">
        <v>58</v>
      </c>
      <c r="J12" s="19" t="str">
        <f>IF(G12&lt;-0.5%,"f",IF(G12&lt;0.5%,"=","g"))</f>
        <v>g</v>
      </c>
    </row>
    <row r="13" spans="2:11" ht="15.75">
      <c r="B13" s="198" t="s">
        <v>163</v>
      </c>
      <c r="C13" s="210"/>
      <c r="D13" s="192"/>
      <c r="E13" s="192"/>
      <c r="F13" s="253"/>
      <c r="G13" s="253"/>
      <c r="H13" s="253"/>
      <c r="I13" s="254"/>
      <c r="J13" s="17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K15"/>
  <sheetViews>
    <sheetView showGridLines="0" zoomScaleNormal="100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56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 customHeight="1">
      <c r="B10" s="121" t="s">
        <v>98</v>
      </c>
      <c r="C10" s="153" t="s">
        <v>301</v>
      </c>
      <c r="D10" s="123">
        <v>48781.468493150685</v>
      </c>
      <c r="E10" s="123">
        <v>47748.978142076499</v>
      </c>
      <c r="F10" s="123">
        <v>1032.490351074186</v>
      </c>
      <c r="G10" s="124">
        <v>2.1623297319620649E-2</v>
      </c>
      <c r="H10" s="148" t="s">
        <v>54</v>
      </c>
      <c r="I10" s="316" t="s">
        <v>302</v>
      </c>
      <c r="J10" s="19" t="s">
        <v>252</v>
      </c>
    </row>
    <row r="11" spans="2:11" ht="19.5">
      <c r="B11" s="127" t="s">
        <v>100</v>
      </c>
      <c r="C11" s="156" t="s">
        <v>301</v>
      </c>
      <c r="D11" s="141">
        <v>32383.56712328767</v>
      </c>
      <c r="E11" s="141">
        <v>30826.806010928962</v>
      </c>
      <c r="F11" s="141">
        <v>1556.7611123587085</v>
      </c>
      <c r="G11" s="129">
        <v>5.0500240336504243E-2</v>
      </c>
      <c r="H11" s="149" t="s">
        <v>54</v>
      </c>
      <c r="I11" s="317"/>
      <c r="J11" s="19" t="s">
        <v>252</v>
      </c>
    </row>
    <row r="12" spans="2:11" ht="19.5">
      <c r="B12" s="121" t="s">
        <v>101</v>
      </c>
      <c r="C12" s="153" t="s">
        <v>301</v>
      </c>
      <c r="D12" s="123">
        <v>68188.550684931513</v>
      </c>
      <c r="E12" s="123">
        <v>65643.240437158471</v>
      </c>
      <c r="F12" s="123">
        <v>2545.3102477730426</v>
      </c>
      <c r="G12" s="124">
        <v>3.8774902500581465E-2</v>
      </c>
      <c r="H12" s="148" t="s">
        <v>54</v>
      </c>
      <c r="I12" s="317"/>
      <c r="J12" s="19" t="s">
        <v>252</v>
      </c>
    </row>
    <row r="13" spans="2:11" ht="19.5" customHeight="1">
      <c r="B13" s="127" t="s">
        <v>99</v>
      </c>
      <c r="C13" s="156" t="s">
        <v>301</v>
      </c>
      <c r="D13" s="141">
        <v>59684.917808219179</v>
      </c>
      <c r="E13" s="141">
        <v>59509.355191256829</v>
      </c>
      <c r="F13" s="141">
        <v>175.56261696235015</v>
      </c>
      <c r="G13" s="129">
        <v>2.9501683625727804E-3</v>
      </c>
      <c r="H13" s="149" t="s">
        <v>54</v>
      </c>
      <c r="I13" s="317"/>
      <c r="J13" s="21" t="s">
        <v>297</v>
      </c>
    </row>
    <row r="14" spans="2:11" ht="19.5">
      <c r="B14" s="146" t="s">
        <v>250</v>
      </c>
      <c r="C14" s="153" t="s">
        <v>301</v>
      </c>
      <c r="D14" s="123">
        <v>30292.438356243834</v>
      </c>
      <c r="E14" s="123">
        <v>29347.765027101097</v>
      </c>
      <c r="F14" s="123">
        <v>944.6733291427372</v>
      </c>
      <c r="G14" s="124">
        <v>3.2188935963961107E-2</v>
      </c>
      <c r="H14" s="148" t="s">
        <v>54</v>
      </c>
      <c r="I14" s="317"/>
      <c r="J14" s="19" t="s">
        <v>252</v>
      </c>
    </row>
    <row r="15" spans="2:11" ht="19.5">
      <c r="B15" s="134" t="s">
        <v>0</v>
      </c>
      <c r="C15" s="276" t="s">
        <v>301</v>
      </c>
      <c r="D15" s="147">
        <v>239330.94246583289</v>
      </c>
      <c r="E15" s="147">
        <v>233076.14480852184</v>
      </c>
      <c r="F15" s="147">
        <v>6254.79765731105</v>
      </c>
      <c r="G15" s="136">
        <v>2.6835855134164532E-2</v>
      </c>
      <c r="H15" s="136" t="s">
        <v>54</v>
      </c>
      <c r="I15" s="318"/>
      <c r="J15" s="22" t="s">
        <v>252</v>
      </c>
    </row>
  </sheetData>
  <mergeCells count="9">
    <mergeCell ref="I10:I15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K20"/>
  <sheetViews>
    <sheetView showGridLines="0" zoomScaleNormal="100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28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>
      <c r="B10" s="121" t="s">
        <v>2</v>
      </c>
      <c r="C10" s="153" t="s">
        <v>301</v>
      </c>
      <c r="D10" s="123">
        <v>44019.139726027395</v>
      </c>
      <c r="E10" s="123">
        <v>42928.319672131147</v>
      </c>
      <c r="F10" s="123">
        <v>1090.8200538962483</v>
      </c>
      <c r="G10" s="124">
        <v>2.5410266747626808E-2</v>
      </c>
      <c r="H10" s="148" t="s">
        <v>54</v>
      </c>
      <c r="I10" s="316" t="s">
        <v>1</v>
      </c>
      <c r="J10" s="19" t="str">
        <f t="shared" ref="J10:J20" si="0">IF(G10&lt;-0.5%,"f",IF(G10&lt;0.5%,"=","g"))</f>
        <v>g</v>
      </c>
    </row>
    <row r="11" spans="2:11" ht="19.5">
      <c r="B11" s="127" t="s">
        <v>3</v>
      </c>
      <c r="C11" s="156" t="s">
        <v>301</v>
      </c>
      <c r="D11" s="141">
        <v>136957.56712328768</v>
      </c>
      <c r="E11" s="141">
        <v>131070.17486338798</v>
      </c>
      <c r="F11" s="141">
        <v>5887.3922598997015</v>
      </c>
      <c r="G11" s="129">
        <v>4.4917863778209055E-2</v>
      </c>
      <c r="H11" s="149" t="s">
        <v>54</v>
      </c>
      <c r="I11" s="305"/>
      <c r="J11" s="19" t="str">
        <f t="shared" si="0"/>
        <v>g</v>
      </c>
    </row>
    <row r="12" spans="2:11" ht="19.5">
      <c r="B12" s="121" t="s">
        <v>4</v>
      </c>
      <c r="C12" s="153" t="s">
        <v>301</v>
      </c>
      <c r="D12" s="123">
        <v>118562.52602739727</v>
      </c>
      <c r="E12" s="123">
        <v>111905.61202185792</v>
      </c>
      <c r="F12" s="123">
        <v>6656.9140055393509</v>
      </c>
      <c r="G12" s="124">
        <v>5.9486864735962319E-2</v>
      </c>
      <c r="H12" s="148" t="s">
        <v>54</v>
      </c>
      <c r="I12" s="305"/>
      <c r="J12" s="19" t="str">
        <f t="shared" si="0"/>
        <v>g</v>
      </c>
    </row>
    <row r="13" spans="2:11" ht="19.5">
      <c r="B13" s="127" t="s">
        <v>5</v>
      </c>
      <c r="C13" s="156" t="s">
        <v>301</v>
      </c>
      <c r="D13" s="141">
        <v>123216.25753424657</v>
      </c>
      <c r="E13" s="141">
        <v>118045.79508196721</v>
      </c>
      <c r="F13" s="141">
        <v>5170.4624522793601</v>
      </c>
      <c r="G13" s="129">
        <v>4.3800479709498852E-2</v>
      </c>
      <c r="H13" s="149" t="s">
        <v>54</v>
      </c>
      <c r="I13" s="305"/>
      <c r="J13" s="19" t="str">
        <f t="shared" si="0"/>
        <v>g</v>
      </c>
    </row>
    <row r="14" spans="2:11" ht="19.5">
      <c r="B14" s="146" t="s">
        <v>249</v>
      </c>
      <c r="C14" s="153" t="s">
        <v>301</v>
      </c>
      <c r="D14" s="123">
        <v>148636.21917808219</v>
      </c>
      <c r="E14" s="123">
        <v>145308.79508196723</v>
      </c>
      <c r="F14" s="123">
        <v>3327.4240961149626</v>
      </c>
      <c r="G14" s="124">
        <v>2.2898986219230588E-2</v>
      </c>
      <c r="H14" s="148" t="s">
        <v>54</v>
      </c>
      <c r="I14" s="305"/>
      <c r="J14" s="19" t="str">
        <f t="shared" si="0"/>
        <v>g</v>
      </c>
    </row>
    <row r="15" spans="2:11" ht="19.5">
      <c r="B15" s="127" t="s">
        <v>6</v>
      </c>
      <c r="C15" s="156" t="s">
        <v>301</v>
      </c>
      <c r="D15" s="141">
        <v>61949.027397260274</v>
      </c>
      <c r="E15" s="141">
        <v>60299.819672131147</v>
      </c>
      <c r="F15" s="141">
        <v>1649.2077251291266</v>
      </c>
      <c r="G15" s="129">
        <v>2.735012698373529E-2</v>
      </c>
      <c r="H15" s="149" t="s">
        <v>54</v>
      </c>
      <c r="I15" s="305"/>
      <c r="J15" s="19" t="str">
        <f t="shared" si="0"/>
        <v>g</v>
      </c>
    </row>
    <row r="16" spans="2:11" ht="19.5">
      <c r="B16" s="121" t="s">
        <v>7</v>
      </c>
      <c r="C16" s="153" t="s">
        <v>301</v>
      </c>
      <c r="D16" s="123">
        <v>53085.013698630137</v>
      </c>
      <c r="E16" s="123">
        <v>51344.480874316941</v>
      </c>
      <c r="F16" s="123">
        <v>1740.5328243131953</v>
      </c>
      <c r="G16" s="124">
        <v>3.3899122060923048E-2</v>
      </c>
      <c r="H16" s="148" t="s">
        <v>54</v>
      </c>
      <c r="I16" s="305"/>
      <c r="J16" s="19" t="str">
        <f t="shared" si="0"/>
        <v>g</v>
      </c>
    </row>
    <row r="17" spans="2:10" ht="19.5">
      <c r="B17" s="127" t="s">
        <v>8</v>
      </c>
      <c r="C17" s="156" t="s">
        <v>301</v>
      </c>
      <c r="D17" s="141">
        <v>63569.361643835618</v>
      </c>
      <c r="E17" s="141">
        <v>61649.751366120217</v>
      </c>
      <c r="F17" s="141">
        <v>1919.610277715401</v>
      </c>
      <c r="G17" s="129">
        <v>3.1137356358752921E-2</v>
      </c>
      <c r="H17" s="149" t="s">
        <v>54</v>
      </c>
      <c r="I17" s="305"/>
      <c r="J17" s="19" t="str">
        <f t="shared" si="0"/>
        <v>g</v>
      </c>
    </row>
    <row r="18" spans="2:10" ht="19.5">
      <c r="B18" s="146" t="s">
        <v>289</v>
      </c>
      <c r="C18" s="153" t="s">
        <v>301</v>
      </c>
      <c r="D18" s="123">
        <v>72009.539726027404</v>
      </c>
      <c r="E18" s="123">
        <v>71031.538251366117</v>
      </c>
      <c r="F18" s="123">
        <v>978.00147466128692</v>
      </c>
      <c r="G18" s="124">
        <v>1.3768552656150179E-2</v>
      </c>
      <c r="H18" s="148" t="s">
        <v>54</v>
      </c>
      <c r="I18" s="305"/>
      <c r="J18" s="19" t="str">
        <f t="shared" si="0"/>
        <v>g</v>
      </c>
    </row>
    <row r="19" spans="2:10" ht="19.5">
      <c r="B19" s="127" t="s">
        <v>251</v>
      </c>
      <c r="C19" s="156" t="s">
        <v>301</v>
      </c>
      <c r="D19" s="141">
        <v>30576.142465802743</v>
      </c>
      <c r="E19" s="141">
        <v>29599.218579051911</v>
      </c>
      <c r="F19" s="141">
        <v>976.92388675083203</v>
      </c>
      <c r="G19" s="129">
        <v>3.3005056675456501E-2</v>
      </c>
      <c r="H19" s="149" t="s">
        <v>54</v>
      </c>
      <c r="I19" s="305"/>
      <c r="J19" s="19" t="str">
        <f t="shared" si="0"/>
        <v>g</v>
      </c>
    </row>
    <row r="20" spans="2:10" ht="19.5">
      <c r="B20" s="134" t="s">
        <v>0</v>
      </c>
      <c r="C20" s="276" t="s">
        <v>301</v>
      </c>
      <c r="D20" s="147">
        <v>852580.79452059732</v>
      </c>
      <c r="E20" s="147">
        <v>823183.5054642976</v>
      </c>
      <c r="F20" s="147">
        <v>29397.28905629972</v>
      </c>
      <c r="G20" s="136">
        <v>3.5711708095655936E-2</v>
      </c>
      <c r="H20" s="136" t="s">
        <v>54</v>
      </c>
      <c r="I20" s="305"/>
      <c r="J20" s="22" t="str">
        <f t="shared" si="0"/>
        <v>g</v>
      </c>
    </row>
  </sheetData>
  <mergeCells count="9">
    <mergeCell ref="I10:I20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K28"/>
  <sheetViews>
    <sheetView showGridLines="0" zoomScaleNormal="100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39</v>
      </c>
      <c r="C7" s="195"/>
      <c r="D7" s="194"/>
      <c r="E7" s="216"/>
      <c r="F7" s="196"/>
      <c r="G7" s="196"/>
      <c r="H7" s="196"/>
      <c r="I7" s="197"/>
      <c r="J7" s="17"/>
    </row>
    <row r="8" spans="2:11" ht="12.75" customHeight="1">
      <c r="B8" s="319" t="s">
        <v>243</v>
      </c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20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>
      <c r="B10" s="121" t="s">
        <v>40</v>
      </c>
      <c r="C10" s="153" t="s">
        <v>301</v>
      </c>
      <c r="D10" s="126">
        <v>390.391322</v>
      </c>
      <c r="E10" s="126">
        <v>381.48576400000002</v>
      </c>
      <c r="F10" s="126">
        <v>8.905557999999985</v>
      </c>
      <c r="G10" s="124">
        <v>2.3344404537203101E-2</v>
      </c>
      <c r="H10" s="125" t="s">
        <v>243</v>
      </c>
      <c r="I10" s="269" t="s">
        <v>29</v>
      </c>
      <c r="J10" s="19" t="str">
        <f t="shared" ref="J10:J20" si="0">IF(G10&lt;-0.5%,"f",IF(G10&lt;0.5%,"=","g"))</f>
        <v>g</v>
      </c>
    </row>
    <row r="11" spans="2:11" ht="19.5">
      <c r="B11" s="127" t="s">
        <v>41</v>
      </c>
      <c r="C11" s="156" t="s">
        <v>301</v>
      </c>
      <c r="D11" s="128">
        <v>202.04938499999997</v>
      </c>
      <c r="E11" s="128">
        <v>195.79718000000003</v>
      </c>
      <c r="F11" s="128">
        <v>6.2522049999999467</v>
      </c>
      <c r="G11" s="129">
        <v>3.1932048255240097E-2</v>
      </c>
      <c r="H11" s="130" t="s">
        <v>243</v>
      </c>
      <c r="I11" s="270" t="s">
        <v>29</v>
      </c>
      <c r="J11" s="19" t="str">
        <f t="shared" si="0"/>
        <v>g</v>
      </c>
    </row>
    <row r="12" spans="2:11" ht="19.5">
      <c r="B12" s="131" t="s">
        <v>42</v>
      </c>
      <c r="C12" s="277" t="s">
        <v>301</v>
      </c>
      <c r="D12" s="132">
        <v>592.44070699999997</v>
      </c>
      <c r="E12" s="132">
        <v>577.28294400000004</v>
      </c>
      <c r="F12" s="132">
        <v>15.157762999999932</v>
      </c>
      <c r="G12" s="133">
        <v>2.6257077499937331E-2</v>
      </c>
      <c r="H12" s="125" t="s">
        <v>243</v>
      </c>
      <c r="I12" s="269" t="s">
        <v>29</v>
      </c>
      <c r="J12" s="19" t="str">
        <f t="shared" si="0"/>
        <v>g</v>
      </c>
    </row>
    <row r="13" spans="2:11" ht="19.5">
      <c r="B13" s="278" t="s">
        <v>290</v>
      </c>
      <c r="C13" s="156" t="s">
        <v>301</v>
      </c>
      <c r="D13" s="279">
        <v>90.106651999999997</v>
      </c>
      <c r="E13" s="279">
        <v>86.601006000000012</v>
      </c>
      <c r="F13" s="128">
        <v>3.5056459999999845</v>
      </c>
      <c r="G13" s="129">
        <v>4.0480430446731663E-2</v>
      </c>
      <c r="H13" s="130" t="s">
        <v>243</v>
      </c>
      <c r="I13" s="270" t="s">
        <v>29</v>
      </c>
      <c r="J13" s="19" t="str">
        <f t="shared" si="0"/>
        <v>g</v>
      </c>
    </row>
    <row r="14" spans="2:11" ht="19.5">
      <c r="B14" s="131" t="s">
        <v>291</v>
      </c>
      <c r="C14" s="277" t="s">
        <v>301</v>
      </c>
      <c r="D14" s="132">
        <v>682.54735899999991</v>
      </c>
      <c r="E14" s="132">
        <v>663.88395000000003</v>
      </c>
      <c r="F14" s="132">
        <v>18.663408999999888</v>
      </c>
      <c r="G14" s="133">
        <v>2.8112457003968583E-2</v>
      </c>
      <c r="H14" s="125" t="s">
        <v>243</v>
      </c>
      <c r="I14" s="269" t="s">
        <v>29</v>
      </c>
      <c r="J14" s="19" t="str">
        <f t="shared" si="0"/>
        <v>g</v>
      </c>
    </row>
    <row r="15" spans="2:11" ht="19.5">
      <c r="B15" s="127" t="s">
        <v>231</v>
      </c>
      <c r="C15" s="156" t="s">
        <v>301</v>
      </c>
      <c r="D15" s="128">
        <v>84.335741999999996</v>
      </c>
      <c r="E15" s="128">
        <v>81.431540000000012</v>
      </c>
      <c r="F15" s="128">
        <v>2.9042019999999837</v>
      </c>
      <c r="G15" s="129">
        <v>3.5664338412364271E-2</v>
      </c>
      <c r="H15" s="130" t="s">
        <v>243</v>
      </c>
      <c r="I15" s="270" t="s">
        <v>29</v>
      </c>
      <c r="J15" s="19" t="str">
        <f t="shared" si="0"/>
        <v>g</v>
      </c>
    </row>
    <row r="16" spans="2:11" ht="19.5">
      <c r="B16" s="121" t="s">
        <v>292</v>
      </c>
      <c r="C16" s="153" t="s">
        <v>301</v>
      </c>
      <c r="D16" s="126">
        <v>113.356459</v>
      </c>
      <c r="E16" s="126">
        <v>108.15248699999999</v>
      </c>
      <c r="F16" s="126">
        <v>5.2039720000000074</v>
      </c>
      <c r="G16" s="124">
        <v>4.8116988747563427E-2</v>
      </c>
      <c r="H16" s="125" t="s">
        <v>243</v>
      </c>
      <c r="I16" s="269" t="s">
        <v>29</v>
      </c>
      <c r="J16" s="19" t="str">
        <f t="shared" si="0"/>
        <v>g</v>
      </c>
    </row>
    <row r="17" spans="2:10" ht="19.5">
      <c r="B17" s="127" t="s">
        <v>43</v>
      </c>
      <c r="C17" s="156" t="s">
        <v>301</v>
      </c>
      <c r="D17" s="128">
        <v>27.959094999999998</v>
      </c>
      <c r="E17" s="128">
        <v>26.81589</v>
      </c>
      <c r="F17" s="128">
        <v>1.1432049999999983</v>
      </c>
      <c r="G17" s="129">
        <v>4.2631626248466725E-2</v>
      </c>
      <c r="H17" s="130" t="s">
        <v>243</v>
      </c>
      <c r="I17" s="270" t="s">
        <v>29</v>
      </c>
      <c r="J17" s="19" t="str">
        <f t="shared" si="0"/>
        <v>g</v>
      </c>
    </row>
    <row r="18" spans="2:10" ht="19.5">
      <c r="B18" s="121" t="s">
        <v>232</v>
      </c>
      <c r="C18" s="153" t="s">
        <v>301</v>
      </c>
      <c r="D18" s="126">
        <v>35.663276999999994</v>
      </c>
      <c r="E18" s="126">
        <v>33.912341999999995</v>
      </c>
      <c r="F18" s="126">
        <v>1.7509349999999984</v>
      </c>
      <c r="G18" s="124">
        <v>5.1631202586951863E-2</v>
      </c>
      <c r="H18" s="125" t="s">
        <v>243</v>
      </c>
      <c r="I18" s="269" t="s">
        <v>29</v>
      </c>
      <c r="J18" s="19" t="str">
        <f t="shared" si="0"/>
        <v>g</v>
      </c>
    </row>
    <row r="19" spans="2:10" ht="19.5">
      <c r="B19" s="127" t="s">
        <v>293</v>
      </c>
      <c r="C19" s="156" t="s">
        <v>301</v>
      </c>
      <c r="D19" s="128">
        <v>41.204009999999997</v>
      </c>
      <c r="E19" s="128">
        <v>39.824846999999998</v>
      </c>
      <c r="F19" s="128">
        <v>1.3791629999999984</v>
      </c>
      <c r="G19" s="129">
        <v>3.4630716848705001E-2</v>
      </c>
      <c r="H19" s="130" t="s">
        <v>243</v>
      </c>
      <c r="I19" s="270" t="s">
        <v>29</v>
      </c>
      <c r="J19" s="19" t="str">
        <f t="shared" si="0"/>
        <v>g</v>
      </c>
    </row>
    <row r="20" spans="2:10" ht="19.5">
      <c r="B20" s="134" t="s">
        <v>248</v>
      </c>
      <c r="C20" s="276" t="s">
        <v>301</v>
      </c>
      <c r="D20" s="135">
        <v>985.06594199999995</v>
      </c>
      <c r="E20" s="135">
        <v>954.02105599999993</v>
      </c>
      <c r="F20" s="135">
        <v>31.04488600000002</v>
      </c>
      <c r="G20" s="136">
        <v>3.2541091000825917E-2</v>
      </c>
      <c r="H20" s="136" t="s">
        <v>243</v>
      </c>
      <c r="I20" s="137" t="s">
        <v>29</v>
      </c>
      <c r="J20" s="22" t="str">
        <f t="shared" si="0"/>
        <v>g</v>
      </c>
    </row>
    <row r="21" spans="2:10">
      <c r="B21" s="217"/>
      <c r="C21" s="217"/>
      <c r="D21" s="218"/>
      <c r="E21" s="218"/>
      <c r="F21" s="219"/>
      <c r="G21" s="220"/>
      <c r="H21" s="7"/>
      <c r="I21" s="221"/>
      <c r="J21" s="19"/>
    </row>
    <row r="22" spans="2:10">
      <c r="B22" s="319" t="s">
        <v>244</v>
      </c>
      <c r="C22" s="304" t="s">
        <v>80</v>
      </c>
      <c r="D22" s="321">
        <v>2017</v>
      </c>
      <c r="E22" s="321">
        <v>2016</v>
      </c>
      <c r="F22" s="302" t="s">
        <v>238</v>
      </c>
      <c r="G22" s="302"/>
      <c r="H22" s="302" t="s">
        <v>48</v>
      </c>
      <c r="I22" s="304" t="s">
        <v>57</v>
      </c>
      <c r="J22" s="19"/>
    </row>
    <row r="23" spans="2:10" ht="25.5">
      <c r="B23" s="320"/>
      <c r="C23" s="304"/>
      <c r="D23" s="321"/>
      <c r="E23" s="321"/>
      <c r="F23" s="268" t="s">
        <v>44</v>
      </c>
      <c r="G23" s="268" t="s">
        <v>45</v>
      </c>
      <c r="H23" s="302"/>
      <c r="I23" s="304"/>
      <c r="J23" s="19"/>
    </row>
    <row r="24" spans="2:10" ht="19.5">
      <c r="B24" s="146" t="s">
        <v>241</v>
      </c>
      <c r="C24" s="153" t="s">
        <v>301</v>
      </c>
      <c r="D24" s="126">
        <v>0.12510899999999997</v>
      </c>
      <c r="E24" s="126">
        <v>0.129083</v>
      </c>
      <c r="F24" s="126">
        <v>-3.9740000000000331E-3</v>
      </c>
      <c r="G24" s="124">
        <v>-3.0786393250854305E-2</v>
      </c>
      <c r="H24" s="125" t="s">
        <v>244</v>
      </c>
      <c r="I24" s="269" t="s">
        <v>29</v>
      </c>
      <c r="J24" s="19" t="s">
        <v>253</v>
      </c>
    </row>
    <row r="25" spans="2:10" ht="19.5">
      <c r="B25" s="127" t="s">
        <v>242</v>
      </c>
      <c r="C25" s="156" t="s">
        <v>301</v>
      </c>
      <c r="D25" s="128">
        <v>0.40885100000000002</v>
      </c>
      <c r="E25" s="128">
        <v>0.40126899999999999</v>
      </c>
      <c r="F25" s="128">
        <v>7.5820000000000332E-3</v>
      </c>
      <c r="G25" s="129">
        <v>1.8895055436627395E-2</v>
      </c>
      <c r="H25" s="130" t="s">
        <v>244</v>
      </c>
      <c r="I25" s="270" t="s">
        <v>29</v>
      </c>
      <c r="J25" s="19" t="s">
        <v>252</v>
      </c>
    </row>
    <row r="26" spans="2:10" ht="19.5">
      <c r="B26" s="134" t="s">
        <v>246</v>
      </c>
      <c r="C26" s="276" t="s">
        <v>301</v>
      </c>
      <c r="D26" s="135">
        <v>0.53395999999999999</v>
      </c>
      <c r="E26" s="135">
        <v>0.53035199999999993</v>
      </c>
      <c r="F26" s="135">
        <v>3.6080000000000556E-3</v>
      </c>
      <c r="G26" s="136">
        <v>6.8030289317284609E-3</v>
      </c>
      <c r="H26" s="136" t="s">
        <v>244</v>
      </c>
      <c r="I26" s="137" t="s">
        <v>29</v>
      </c>
      <c r="J26" s="22" t="s">
        <v>252</v>
      </c>
    </row>
    <row r="27" spans="2:10">
      <c r="B27" s="217"/>
      <c r="C27" s="217"/>
      <c r="D27" s="218"/>
      <c r="E27" s="218"/>
      <c r="F27" s="219"/>
      <c r="G27" s="220"/>
      <c r="H27" s="220"/>
      <c r="I27" s="221"/>
      <c r="J27" s="19"/>
    </row>
    <row r="28" spans="2:10" ht="19.5">
      <c r="B28" s="134" t="s">
        <v>247</v>
      </c>
      <c r="C28" s="276" t="s">
        <v>301</v>
      </c>
      <c r="D28" s="135">
        <v>985.59990199999993</v>
      </c>
      <c r="E28" s="135">
        <v>954.55140799999992</v>
      </c>
      <c r="F28" s="135">
        <v>31.048494000000005</v>
      </c>
      <c r="G28" s="136">
        <v>3.2526790846240106E-2</v>
      </c>
      <c r="H28" s="136" t="s">
        <v>245</v>
      </c>
      <c r="I28" s="137" t="s">
        <v>29</v>
      </c>
      <c r="J28" s="22" t="s">
        <v>252</v>
      </c>
    </row>
  </sheetData>
  <mergeCells count="15">
    <mergeCell ref="C2:K3"/>
    <mergeCell ref="B8:B9"/>
    <mergeCell ref="C8:C9"/>
    <mergeCell ref="D8:D9"/>
    <mergeCell ref="E8:E9"/>
    <mergeCell ref="F8:G8"/>
    <mergeCell ref="H8:H9"/>
    <mergeCell ref="I8:I9"/>
    <mergeCell ref="H22:H23"/>
    <mergeCell ref="I22:I23"/>
    <mergeCell ref="B22:B23"/>
    <mergeCell ref="C22:C23"/>
    <mergeCell ref="D22:D23"/>
    <mergeCell ref="E22:E23"/>
    <mergeCell ref="F22:G2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K15"/>
  <sheetViews>
    <sheetView showGridLines="0" zoomScaleNormal="100" workbookViewId="0">
      <selection activeCell="D15" sqref="D15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233</v>
      </c>
      <c r="C7" s="195"/>
      <c r="D7" s="213"/>
      <c r="E7" s="213"/>
      <c r="F7" s="213"/>
      <c r="G7" s="205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80" t="s">
        <v>44</v>
      </c>
      <c r="G9" s="280" t="s">
        <v>45</v>
      </c>
      <c r="H9" s="302"/>
      <c r="I9" s="304"/>
      <c r="J9" s="18"/>
    </row>
    <row r="10" spans="2:11" ht="19.5">
      <c r="B10" s="121" t="s">
        <v>83</v>
      </c>
      <c r="C10" s="153" t="s">
        <v>301</v>
      </c>
      <c r="D10" s="123">
        <v>47284500</v>
      </c>
      <c r="E10" s="123">
        <v>44154693</v>
      </c>
      <c r="F10" s="123">
        <v>3129807</v>
      </c>
      <c r="G10" s="124">
        <v>7.0882771169986425E-2</v>
      </c>
      <c r="H10" s="153" t="s">
        <v>52</v>
      </c>
      <c r="I10" s="281" t="s">
        <v>60</v>
      </c>
      <c r="J10" s="19" t="s">
        <v>252</v>
      </c>
    </row>
    <row r="11" spans="2:11" ht="19.5">
      <c r="B11" s="127" t="s">
        <v>84</v>
      </c>
      <c r="C11" s="156" t="s">
        <v>301</v>
      </c>
      <c r="D11" s="141">
        <v>4136999</v>
      </c>
      <c r="E11" s="141">
        <v>3957880</v>
      </c>
      <c r="F11" s="141">
        <v>179119</v>
      </c>
      <c r="G11" s="129">
        <v>4.5256298826644503E-2</v>
      </c>
      <c r="H11" s="149" t="s">
        <v>53</v>
      </c>
      <c r="I11" s="286" t="s">
        <v>61</v>
      </c>
      <c r="J11" s="19" t="s">
        <v>252</v>
      </c>
    </row>
    <row r="12" spans="2:11" ht="15.75">
      <c r="B12" s="202" t="s">
        <v>239</v>
      </c>
      <c r="C12" s="193"/>
      <c r="D12" s="213"/>
      <c r="E12" s="213"/>
      <c r="F12" s="213"/>
      <c r="G12" s="205"/>
      <c r="H12" s="253"/>
      <c r="I12" s="254"/>
      <c r="J12" s="17"/>
    </row>
    <row r="15" spans="2:11" ht="18">
      <c r="D15" s="282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C1:K43"/>
  <sheetViews>
    <sheetView showGridLines="0" zoomScale="85" zoomScaleNormal="85" workbookViewId="0">
      <selection activeCell="I50" sqref="I50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3:11" s="251" customFormat="1" ht="14.25"/>
    <row r="2" spans="3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3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3:11" s="251" customFormat="1" ht="14.25">
      <c r="C4" s="251" t="s">
        <v>261</v>
      </c>
    </row>
    <row r="5" spans="3:11" ht="8.25" customHeight="1"/>
    <row r="8" spans="3:11" ht="12.75" customHeight="1"/>
    <row r="43" spans="4:4" ht="18">
      <c r="D43" s="282"/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C1:K8"/>
  <sheetViews>
    <sheetView showGridLines="0" zoomScale="70" zoomScaleNormal="70" workbookViewId="0">
      <selection activeCell="B40" sqref="B40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3:11" s="251" customFormat="1" ht="14.25"/>
    <row r="2" spans="3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3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3:11" s="251" customFormat="1" ht="14.25">
      <c r="C4" s="251" t="s">
        <v>261</v>
      </c>
    </row>
    <row r="5" spans="3:11" ht="8.25" customHeight="1"/>
    <row r="8" spans="3:11" ht="12.75" customHeight="1"/>
  </sheetData>
  <mergeCells count="1">
    <mergeCell ref="C2:K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K20"/>
  <sheetViews>
    <sheetView showGridLines="0" zoomScaleNormal="100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165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 customHeight="1">
      <c r="B10" s="146" t="s">
        <v>94</v>
      </c>
      <c r="C10" s="153" t="s">
        <v>301</v>
      </c>
      <c r="D10" s="123">
        <v>10952.109589041096</v>
      </c>
      <c r="E10" s="123">
        <v>10573.540983606557</v>
      </c>
      <c r="F10" s="123">
        <v>378.56860543453877</v>
      </c>
      <c r="G10" s="124">
        <v>3.580338942474226E-2</v>
      </c>
      <c r="H10" s="148" t="s">
        <v>54</v>
      </c>
      <c r="I10" s="316" t="s">
        <v>240</v>
      </c>
      <c r="J10" s="19" t="str">
        <f>IF(G10&lt;-0.5%,"f",IF(G10&lt;0.5%,"=","g"))</f>
        <v>g</v>
      </c>
    </row>
    <row r="11" spans="2:11" ht="19.5">
      <c r="B11" s="127" t="s">
        <v>96</v>
      </c>
      <c r="C11" s="156" t="s">
        <v>301</v>
      </c>
      <c r="D11" s="141">
        <v>2089.5369863013698</v>
      </c>
      <c r="E11" s="141">
        <v>1866.7759562841529</v>
      </c>
      <c r="F11" s="141">
        <v>222.76103001721685</v>
      </c>
      <c r="G11" s="129">
        <v>0.11932927958887274</v>
      </c>
      <c r="H11" s="149" t="s">
        <v>54</v>
      </c>
      <c r="I11" s="317"/>
      <c r="J11" s="19" t="str">
        <f>IF(G11&lt;-0.5%,"f",IF(G11&lt;0.5%,"=","g"))</f>
        <v>g</v>
      </c>
    </row>
    <row r="12" spans="2:11" ht="19.5">
      <c r="B12" s="121" t="s">
        <v>97</v>
      </c>
      <c r="C12" s="153" t="s">
        <v>301</v>
      </c>
      <c r="D12" s="123">
        <v>2104.6410958904112</v>
      </c>
      <c r="E12" s="123">
        <v>2075.8251366120217</v>
      </c>
      <c r="F12" s="123">
        <v>28.815959278389528</v>
      </c>
      <c r="G12" s="124">
        <v>1.3881689151052701E-2</v>
      </c>
      <c r="H12" s="148" t="s">
        <v>54</v>
      </c>
      <c r="I12" s="317"/>
      <c r="J12" s="19" t="str">
        <f>IF(G12&lt;-0.5%,"f",IF(G12&lt;0.5%,"=","g"))</f>
        <v>g</v>
      </c>
    </row>
    <row r="13" spans="2:11" ht="19.5">
      <c r="B13" s="127" t="s">
        <v>95</v>
      </c>
      <c r="C13" s="156" t="s">
        <v>301</v>
      </c>
      <c r="D13" s="141">
        <v>2686.7205479452055</v>
      </c>
      <c r="E13" s="141">
        <v>2661.898907103825</v>
      </c>
      <c r="F13" s="141">
        <v>24.821640841380486</v>
      </c>
      <c r="G13" s="129">
        <v>9.3247871942614413E-3</v>
      </c>
      <c r="H13" s="149" t="s">
        <v>54</v>
      </c>
      <c r="I13" s="317"/>
      <c r="J13" s="19" t="str">
        <f>IF(G13&lt;-0.5%,"f",IF(G13&lt;0.5%,"=","g"))</f>
        <v>g</v>
      </c>
    </row>
    <row r="14" spans="2:11" ht="19.5">
      <c r="B14" s="134" t="s">
        <v>0</v>
      </c>
      <c r="C14" s="267" t="s">
        <v>301</v>
      </c>
      <c r="D14" s="147">
        <v>17833.008219178082</v>
      </c>
      <c r="E14" s="147">
        <v>17178.040983606559</v>
      </c>
      <c r="F14" s="147">
        <v>654.96723557152291</v>
      </c>
      <c r="G14" s="136">
        <v>3.8128168176835509E-2</v>
      </c>
      <c r="H14" s="136" t="s">
        <v>54</v>
      </c>
      <c r="I14" s="318"/>
      <c r="J14" s="22" t="str">
        <f>IF(G14&lt;-0.5%,"f",IF(G14&lt;0.5%,"=","g"))</f>
        <v>g</v>
      </c>
    </row>
    <row r="15" spans="2:11" ht="15.75">
      <c r="B15" s="212"/>
      <c r="C15" s="199"/>
      <c r="D15" s="214"/>
      <c r="E15" s="214"/>
      <c r="F15" s="215"/>
      <c r="G15" s="208"/>
      <c r="H15" s="263"/>
      <c r="I15" s="264"/>
      <c r="J15" s="17"/>
    </row>
    <row r="16" spans="2:11" ht="15.75">
      <c r="B16" s="194" t="s">
        <v>166</v>
      </c>
      <c r="C16" s="195"/>
      <c r="D16" s="194"/>
      <c r="E16" s="194"/>
      <c r="F16" s="196"/>
      <c r="G16" s="196"/>
      <c r="H16" s="196"/>
      <c r="I16" s="197"/>
      <c r="J16" s="17"/>
    </row>
    <row r="17" spans="2:10" ht="15.75">
      <c r="B17" s="302"/>
      <c r="C17" s="304" t="s">
        <v>80</v>
      </c>
      <c r="D17" s="304">
        <v>2017</v>
      </c>
      <c r="E17" s="304">
        <v>2016</v>
      </c>
      <c r="F17" s="302" t="s">
        <v>276</v>
      </c>
      <c r="G17" s="302"/>
      <c r="H17" s="302" t="s">
        <v>48</v>
      </c>
      <c r="I17" s="304" t="s">
        <v>57</v>
      </c>
      <c r="J17" s="18"/>
    </row>
    <row r="18" spans="2:10" ht="25.5">
      <c r="B18" s="303"/>
      <c r="C18" s="304"/>
      <c r="D18" s="304"/>
      <c r="E18" s="304"/>
      <c r="F18" s="268" t="s">
        <v>44</v>
      </c>
      <c r="G18" s="268" t="s">
        <v>45</v>
      </c>
      <c r="H18" s="302"/>
      <c r="I18" s="304"/>
      <c r="J18" s="18"/>
    </row>
    <row r="19" spans="2:10" ht="19.5">
      <c r="B19" s="121" t="s">
        <v>85</v>
      </c>
      <c r="C19" s="153" t="s">
        <v>301</v>
      </c>
      <c r="D19" s="123">
        <v>60070133</v>
      </c>
      <c r="E19" s="123">
        <v>47574638</v>
      </c>
      <c r="F19" s="123">
        <v>12495495</v>
      </c>
      <c r="G19" s="124">
        <v>0.26265034323540193</v>
      </c>
      <c r="H19" s="153" t="s">
        <v>53</v>
      </c>
      <c r="I19" s="271" t="s">
        <v>61</v>
      </c>
      <c r="J19" s="19" t="str">
        <f>IF(G19&lt;-0.5%,"f",IF(G19&lt;0.5%,"=","g"))</f>
        <v>g</v>
      </c>
    </row>
    <row r="20" spans="2:10" ht="19.5">
      <c r="B20" s="127" t="s">
        <v>86</v>
      </c>
      <c r="C20" s="156" t="s">
        <v>301</v>
      </c>
      <c r="D20" s="141">
        <v>156145.304</v>
      </c>
      <c r="E20" s="141">
        <v>132754.96400000001</v>
      </c>
      <c r="F20" s="141">
        <v>23390.339999999997</v>
      </c>
      <c r="G20" s="129">
        <v>0.17619182963282642</v>
      </c>
      <c r="H20" s="156" t="s">
        <v>52</v>
      </c>
      <c r="I20" s="150" t="s">
        <v>60</v>
      </c>
      <c r="J20" s="19" t="str">
        <f>IF(G20&lt;-0.5%,"f",IF(G20&lt;0.5%,"=","g"))</f>
        <v>g</v>
      </c>
    </row>
  </sheetData>
  <mergeCells count="16">
    <mergeCell ref="I10:I14"/>
    <mergeCell ref="B17:B18"/>
    <mergeCell ref="C17:C18"/>
    <mergeCell ref="D17:D18"/>
    <mergeCell ref="E17:E18"/>
    <mergeCell ref="F17:G17"/>
    <mergeCell ref="H17:H18"/>
    <mergeCell ref="I17:I1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D46"/>
  <sheetViews>
    <sheetView workbookViewId="0">
      <selection sqref="A1:B1"/>
    </sheetView>
  </sheetViews>
  <sheetFormatPr defaultColWidth="11.42578125" defaultRowHeight="12.75"/>
  <cols>
    <col min="1" max="1" width="7.7109375" style="27" customWidth="1"/>
    <col min="2" max="3" width="14.140625" style="27" customWidth="1"/>
    <col min="4" max="6" width="11.42578125" style="27"/>
    <col min="7" max="8" width="12.28515625" style="27" customWidth="1"/>
    <col min="9" max="9" width="12" style="27" customWidth="1"/>
    <col min="10" max="16" width="11.42578125" style="27"/>
    <col min="17" max="17" width="11" style="27" bestFit="1" customWidth="1"/>
    <col min="18" max="18" width="10.140625" style="27" bestFit="1" customWidth="1"/>
    <col min="19" max="19" width="8.28515625" style="27" bestFit="1" customWidth="1"/>
    <col min="20" max="20" width="6.5703125" style="27" customWidth="1"/>
    <col min="21" max="21" width="11" style="27" bestFit="1" customWidth="1"/>
    <col min="22" max="22" width="6.85546875" style="27" bestFit="1" customWidth="1"/>
    <col min="23" max="23" width="11" style="27" bestFit="1" customWidth="1"/>
    <col min="24" max="24" width="8.42578125" style="27" customWidth="1"/>
    <col min="25" max="25" width="11.42578125" style="27"/>
    <col min="26" max="26" width="13.7109375" style="27" customWidth="1"/>
    <col min="27" max="16384" width="11.42578125" style="27"/>
  </cols>
  <sheetData>
    <row r="1" spans="1:30">
      <c r="A1" s="298" t="s">
        <v>64</v>
      </c>
      <c r="B1" s="299"/>
      <c r="C1" s="26"/>
      <c r="D1" s="26"/>
      <c r="E1" s="26"/>
      <c r="F1" s="26"/>
    </row>
    <row r="2" spans="1:30">
      <c r="A2" s="300" t="s">
        <v>65</v>
      </c>
      <c r="B2" s="299"/>
      <c r="C2" s="26"/>
      <c r="D2" s="26"/>
      <c r="E2" s="26"/>
      <c r="F2" s="26"/>
    </row>
    <row r="3" spans="1:30">
      <c r="A3" s="26"/>
      <c r="B3" s="26"/>
      <c r="C3" s="26"/>
      <c r="D3" s="26"/>
      <c r="E3" s="26"/>
      <c r="F3" s="26"/>
      <c r="S3" s="28"/>
    </row>
    <row r="4" spans="1:30">
      <c r="A4" s="29" t="s">
        <v>66</v>
      </c>
      <c r="B4" s="26"/>
      <c r="C4" s="26"/>
      <c r="D4" s="26"/>
      <c r="E4" s="26"/>
      <c r="F4" s="26"/>
    </row>
    <row r="5" spans="1:30">
      <c r="A5" s="30" t="s">
        <v>67</v>
      </c>
      <c r="B5" s="26"/>
      <c r="C5" s="26"/>
      <c r="D5" s="26"/>
      <c r="E5" s="26"/>
      <c r="F5" s="26"/>
    </row>
    <row r="6" spans="1:30">
      <c r="A6" s="26" t="s">
        <v>68</v>
      </c>
      <c r="B6" s="26"/>
      <c r="C6" s="26"/>
      <c r="D6" s="26"/>
      <c r="E6" s="26"/>
      <c r="F6" s="26"/>
    </row>
    <row r="7" spans="1:30">
      <c r="A7" s="31" t="s">
        <v>234</v>
      </c>
      <c r="B7" s="32"/>
      <c r="C7" s="32"/>
      <c r="D7" s="32"/>
      <c r="E7" s="32"/>
      <c r="F7" s="32"/>
      <c r="G7" s="32"/>
    </row>
    <row r="8" spans="1:30">
      <c r="A8" s="33"/>
      <c r="B8" s="34"/>
      <c r="C8" s="35"/>
      <c r="D8" s="34"/>
      <c r="E8" s="33"/>
      <c r="F8" s="36"/>
      <c r="G8" s="33"/>
      <c r="H8" s="36"/>
      <c r="I8" s="33"/>
      <c r="J8" s="33"/>
      <c r="K8" s="36"/>
      <c r="L8" s="35"/>
      <c r="M8" s="33"/>
      <c r="N8" s="34"/>
      <c r="O8" s="34"/>
      <c r="P8" s="37"/>
      <c r="Q8" s="38"/>
      <c r="R8" s="37"/>
      <c r="S8" s="38"/>
      <c r="T8" s="38"/>
      <c r="U8" s="39"/>
    </row>
    <row r="9" spans="1:30" ht="26.25" thickBot="1">
      <c r="A9" s="37"/>
      <c r="B9" s="40"/>
      <c r="C9" s="41">
        <v>2014</v>
      </c>
      <c r="D9" s="42">
        <v>2013</v>
      </c>
      <c r="E9" s="42">
        <v>2012</v>
      </c>
      <c r="F9" s="42">
        <v>2011</v>
      </c>
      <c r="G9" s="42">
        <v>2010</v>
      </c>
      <c r="H9" s="42">
        <v>2009</v>
      </c>
      <c r="I9" s="42">
        <v>2008</v>
      </c>
      <c r="J9" s="43">
        <v>2007</v>
      </c>
      <c r="K9" s="44" t="s">
        <v>9</v>
      </c>
      <c r="L9" s="45" t="s">
        <v>10</v>
      </c>
      <c r="M9" s="45" t="s">
        <v>183</v>
      </c>
      <c r="N9" s="46" t="s">
        <v>192</v>
      </c>
      <c r="Q9" s="27">
        <v>2009</v>
      </c>
      <c r="R9" s="27">
        <v>2008</v>
      </c>
      <c r="S9" s="27" t="s">
        <v>177</v>
      </c>
      <c r="U9" s="27">
        <v>2010</v>
      </c>
      <c r="W9" s="27">
        <v>2011</v>
      </c>
      <c r="Y9" s="27">
        <v>2012</v>
      </c>
      <c r="AA9" s="27">
        <v>2013</v>
      </c>
      <c r="AC9" s="27">
        <v>2014</v>
      </c>
    </row>
    <row r="10" spans="1:30">
      <c r="B10" s="47" t="s">
        <v>11</v>
      </c>
      <c r="C10" s="48">
        <v>84334</v>
      </c>
      <c r="D10" s="48">
        <v>89791</v>
      </c>
      <c r="E10" s="48">
        <v>179046</v>
      </c>
      <c r="F10" s="48">
        <v>171849</v>
      </c>
      <c r="G10" s="48">
        <v>249479</v>
      </c>
      <c r="H10" s="48">
        <v>236211</v>
      </c>
      <c r="I10" s="48">
        <v>461709</v>
      </c>
      <c r="J10" s="48">
        <v>754619</v>
      </c>
      <c r="K10" s="49">
        <f t="shared" ref="K10:K22" si="0">I10/J10-1</f>
        <v>-0.38815614237118334</v>
      </c>
      <c r="L10" s="50">
        <f t="shared" ref="L10:L22" si="1">H10/I10-1</f>
        <v>-0.48839853674067435</v>
      </c>
      <c r="M10" s="50">
        <f t="shared" ref="M10:M22" si="2">G10/H10-1</f>
        <v>5.617011908844205E-2</v>
      </c>
      <c r="N10" s="51">
        <f t="shared" ref="N10:N21" si="3">F10/G10-1</f>
        <v>-0.31116847510211276</v>
      </c>
      <c r="P10" s="27" t="s">
        <v>11</v>
      </c>
      <c r="Q10" s="52">
        <f>H10</f>
        <v>236211</v>
      </c>
      <c r="R10" s="52">
        <f>I10</f>
        <v>461709</v>
      </c>
      <c r="S10" s="53">
        <f t="shared" ref="S10:S21" si="4">Q10/R10-1</f>
        <v>-0.48839853674067435</v>
      </c>
      <c r="U10" s="52">
        <f>G10</f>
        <v>249479</v>
      </c>
      <c r="V10" s="53">
        <f t="shared" ref="V10:V21" si="5">U10/Q10-1</f>
        <v>5.617011908844205E-2</v>
      </c>
      <c r="W10" s="52">
        <f>F10</f>
        <v>171849</v>
      </c>
      <c r="X10" s="53">
        <f t="shared" ref="X10:X21" si="6">W10/U10-1</f>
        <v>-0.31116847510211276</v>
      </c>
      <c r="Y10" s="52">
        <f>E10</f>
        <v>179046</v>
      </c>
      <c r="Z10" s="53">
        <f t="shared" ref="Z10:Z21" si="7">Y10/W10-1</f>
        <v>4.1879789815477464E-2</v>
      </c>
      <c r="AA10" s="52">
        <f>D10</f>
        <v>89791</v>
      </c>
      <c r="AB10" s="53">
        <f t="shared" ref="AB10:AB21" si="8">AA10/Y10-1</f>
        <v>-0.49850317795426868</v>
      </c>
      <c r="AC10" s="52">
        <f>C10</f>
        <v>84334</v>
      </c>
      <c r="AD10" s="53">
        <f t="shared" ref="AD10:AD21" si="9">AC10/AA10-1</f>
        <v>-6.0774465146841039E-2</v>
      </c>
    </row>
    <row r="11" spans="1:30">
      <c r="B11" s="54" t="s">
        <v>12</v>
      </c>
      <c r="C11" s="48">
        <v>53606</v>
      </c>
      <c r="D11" s="48">
        <v>78578</v>
      </c>
      <c r="E11" s="48">
        <v>119820</v>
      </c>
      <c r="F11" s="48">
        <v>160364</v>
      </c>
      <c r="G11" s="48">
        <v>233226</v>
      </c>
      <c r="H11" s="48">
        <v>337308</v>
      </c>
      <c r="I11" s="48">
        <v>404317</v>
      </c>
      <c r="J11" s="48">
        <v>871745</v>
      </c>
      <c r="K11" s="55">
        <f t="shared" si="0"/>
        <v>-0.53619808544930003</v>
      </c>
      <c r="L11" s="56">
        <f t="shared" si="1"/>
        <v>-0.16573381777169893</v>
      </c>
      <c r="M11" s="56">
        <f t="shared" si="2"/>
        <v>-0.30856665125048921</v>
      </c>
      <c r="N11" s="57">
        <f t="shared" si="3"/>
        <v>-0.3124094226201195</v>
      </c>
      <c r="O11" s="53"/>
      <c r="P11" s="53" t="s">
        <v>12</v>
      </c>
      <c r="Q11" s="52">
        <f t="shared" ref="Q11:R21" si="10">Q10+H11</f>
        <v>573519</v>
      </c>
      <c r="R11" s="52">
        <f t="shared" si="10"/>
        <v>866026</v>
      </c>
      <c r="S11" s="53">
        <f t="shared" si="4"/>
        <v>-0.33775775785022621</v>
      </c>
      <c r="U11" s="52">
        <f t="shared" ref="U11:U21" si="11">G11+U10</f>
        <v>482705</v>
      </c>
      <c r="V11" s="53">
        <f t="shared" si="5"/>
        <v>-0.15834523354936803</v>
      </c>
      <c r="W11" s="52">
        <f t="shared" ref="W11:W21" si="12">F11+W10</f>
        <v>332213</v>
      </c>
      <c r="X11" s="53">
        <f t="shared" si="6"/>
        <v>-0.31176805709491306</v>
      </c>
      <c r="Y11" s="52">
        <f t="shared" ref="Y11:Y21" si="13">E11+Y10</f>
        <v>298866</v>
      </c>
      <c r="Z11" s="53">
        <f t="shared" si="7"/>
        <v>-0.10037837170730823</v>
      </c>
      <c r="AA11" s="52">
        <f t="shared" ref="AA11:AA21" si="14">D11+AA10</f>
        <v>168369</v>
      </c>
      <c r="AB11" s="53">
        <f t="shared" si="8"/>
        <v>-0.43664050109413588</v>
      </c>
      <c r="AC11" s="52">
        <f t="shared" ref="AC11:AC21" si="15">C11+AC10</f>
        <v>137940</v>
      </c>
      <c r="AD11" s="53">
        <f t="shared" si="9"/>
        <v>-0.18072804376102491</v>
      </c>
    </row>
    <row r="12" spans="1:30">
      <c r="B12" s="54" t="s">
        <v>13</v>
      </c>
      <c r="C12" s="48">
        <v>44858</v>
      </c>
      <c r="D12" s="48">
        <v>61043</v>
      </c>
      <c r="E12" s="48">
        <v>102088</v>
      </c>
      <c r="F12" s="48">
        <v>157987</v>
      </c>
      <c r="G12" s="48">
        <v>222528</v>
      </c>
      <c r="H12" s="48">
        <v>237229</v>
      </c>
      <c r="I12" s="48">
        <v>343993</v>
      </c>
      <c r="J12" s="48">
        <v>721434</v>
      </c>
      <c r="K12" s="55">
        <f t="shared" si="0"/>
        <v>-0.52318160774235756</v>
      </c>
      <c r="L12" s="56">
        <f t="shared" si="1"/>
        <v>-0.31036678071937507</v>
      </c>
      <c r="M12" s="56">
        <f t="shared" si="2"/>
        <v>-6.1969658009771167E-2</v>
      </c>
      <c r="N12" s="57">
        <f t="shared" si="3"/>
        <v>-0.29003541127408683</v>
      </c>
      <c r="P12" s="27" t="s">
        <v>13</v>
      </c>
      <c r="Q12" s="52">
        <f t="shared" si="10"/>
        <v>810748</v>
      </c>
      <c r="R12" s="52">
        <f t="shared" si="10"/>
        <v>1210019</v>
      </c>
      <c r="S12" s="53">
        <f t="shared" si="4"/>
        <v>-0.32997085169737006</v>
      </c>
      <c r="U12" s="52">
        <f t="shared" si="11"/>
        <v>705233</v>
      </c>
      <c r="V12" s="53">
        <f t="shared" si="5"/>
        <v>-0.13014524858525711</v>
      </c>
      <c r="W12" s="52">
        <f t="shared" si="12"/>
        <v>490200</v>
      </c>
      <c r="X12" s="53">
        <f t="shared" si="6"/>
        <v>-0.30491057565372015</v>
      </c>
      <c r="Y12" s="52">
        <f t="shared" si="13"/>
        <v>400954</v>
      </c>
      <c r="Z12" s="53">
        <f t="shared" si="7"/>
        <v>-0.18206038351693188</v>
      </c>
      <c r="AA12" s="52">
        <f t="shared" si="14"/>
        <v>229412</v>
      </c>
      <c r="AB12" s="53">
        <f t="shared" si="8"/>
        <v>-0.42783461444454973</v>
      </c>
      <c r="AC12" s="52">
        <f t="shared" si="15"/>
        <v>182798</v>
      </c>
      <c r="AD12" s="53">
        <f t="shared" si="9"/>
        <v>-0.20318902237023351</v>
      </c>
    </row>
    <row r="13" spans="1:30">
      <c r="B13" s="54" t="s">
        <v>14</v>
      </c>
      <c r="C13" s="48">
        <v>43983</v>
      </c>
      <c r="D13" s="48">
        <v>61340</v>
      </c>
      <c r="E13" s="48">
        <v>76836</v>
      </c>
      <c r="F13" s="48">
        <v>121109</v>
      </c>
      <c r="G13" s="48">
        <v>186984</v>
      </c>
      <c r="H13" s="48">
        <v>220647</v>
      </c>
      <c r="I13" s="48">
        <v>364785</v>
      </c>
      <c r="J13" s="48">
        <v>618369</v>
      </c>
      <c r="K13" s="55">
        <f t="shared" si="0"/>
        <v>-0.4100852403661891</v>
      </c>
      <c r="L13" s="56">
        <f t="shared" si="1"/>
        <v>-0.39513137875735027</v>
      </c>
      <c r="M13" s="56">
        <f t="shared" si="2"/>
        <v>-0.15256495669553627</v>
      </c>
      <c r="N13" s="57">
        <f t="shared" si="3"/>
        <v>-0.35230287083386813</v>
      </c>
      <c r="P13" s="27" t="s">
        <v>14</v>
      </c>
      <c r="Q13" s="52">
        <f t="shared" si="10"/>
        <v>1031395</v>
      </c>
      <c r="R13" s="52">
        <f t="shared" si="10"/>
        <v>1574804</v>
      </c>
      <c r="S13" s="53">
        <f t="shared" si="4"/>
        <v>-0.34506452866515447</v>
      </c>
      <c r="U13" s="52">
        <f t="shared" si="11"/>
        <v>892217</v>
      </c>
      <c r="V13" s="53">
        <f t="shared" si="5"/>
        <v>-0.13494151125417519</v>
      </c>
      <c r="W13" s="52">
        <f t="shared" si="12"/>
        <v>611309</v>
      </c>
      <c r="X13" s="53">
        <f t="shared" si="6"/>
        <v>-0.31484268961474615</v>
      </c>
      <c r="Y13" s="52">
        <f t="shared" si="13"/>
        <v>477790</v>
      </c>
      <c r="Z13" s="53">
        <f t="shared" si="7"/>
        <v>-0.21841490964471322</v>
      </c>
      <c r="AA13" s="52">
        <f t="shared" si="14"/>
        <v>290752</v>
      </c>
      <c r="AB13" s="53">
        <f t="shared" si="8"/>
        <v>-0.39146486950333825</v>
      </c>
      <c r="AC13" s="52">
        <f t="shared" si="15"/>
        <v>226781</v>
      </c>
      <c r="AD13" s="53">
        <f t="shared" si="9"/>
        <v>-0.22001912282632619</v>
      </c>
    </row>
    <row r="14" spans="1:30">
      <c r="B14" s="54" t="s">
        <v>15</v>
      </c>
      <c r="C14" s="58"/>
      <c r="D14" s="48">
        <v>72970</v>
      </c>
      <c r="E14" s="48">
        <v>185539</v>
      </c>
      <c r="F14" s="48">
        <v>171077</v>
      </c>
      <c r="G14" s="48">
        <v>229341</v>
      </c>
      <c r="H14" s="48">
        <v>319579</v>
      </c>
      <c r="I14" s="48">
        <v>337223</v>
      </c>
      <c r="J14" s="48">
        <v>833549</v>
      </c>
      <c r="K14" s="55">
        <f t="shared" si="0"/>
        <v>-0.59543710087829271</v>
      </c>
      <c r="L14" s="56">
        <f t="shared" si="1"/>
        <v>-5.2321460873072101E-2</v>
      </c>
      <c r="M14" s="56">
        <f t="shared" si="2"/>
        <v>-0.28236523676461844</v>
      </c>
      <c r="N14" s="57">
        <f t="shared" si="3"/>
        <v>-0.25404964659611673</v>
      </c>
      <c r="P14" s="27" t="s">
        <v>15</v>
      </c>
      <c r="Q14" s="52">
        <f t="shared" si="10"/>
        <v>1350974</v>
      </c>
      <c r="R14" s="52">
        <f t="shared" si="10"/>
        <v>1912027</v>
      </c>
      <c r="S14" s="53">
        <f t="shared" si="4"/>
        <v>-0.29343361783071054</v>
      </c>
      <c r="U14" s="52">
        <f t="shared" si="11"/>
        <v>1121558</v>
      </c>
      <c r="V14" s="53">
        <f t="shared" si="5"/>
        <v>-0.16981525921298268</v>
      </c>
      <c r="W14" s="52">
        <f t="shared" si="12"/>
        <v>782386</v>
      </c>
      <c r="X14" s="53">
        <f t="shared" si="6"/>
        <v>-0.30241146690585774</v>
      </c>
      <c r="Y14" s="52">
        <f t="shared" si="13"/>
        <v>663329</v>
      </c>
      <c r="Z14" s="53">
        <f t="shared" si="7"/>
        <v>-0.15217169018873034</v>
      </c>
      <c r="AA14" s="52">
        <f t="shared" si="14"/>
        <v>363722</v>
      </c>
      <c r="AB14" s="53">
        <f t="shared" si="8"/>
        <v>-0.45167179484087083</v>
      </c>
      <c r="AC14" s="52">
        <f t="shared" si="15"/>
        <v>226781</v>
      </c>
      <c r="AD14" s="53">
        <f t="shared" si="9"/>
        <v>-0.37649908446560831</v>
      </c>
    </row>
    <row r="15" spans="1:30">
      <c r="B15" s="54" t="s">
        <v>16</v>
      </c>
      <c r="C15" s="58"/>
      <c r="D15" s="48">
        <v>47584</v>
      </c>
      <c r="E15" s="48">
        <v>105480</v>
      </c>
      <c r="F15" s="48">
        <v>112803</v>
      </c>
      <c r="G15" s="48">
        <v>274974</v>
      </c>
      <c r="H15" s="48">
        <v>283788</v>
      </c>
      <c r="I15" s="48">
        <v>211463</v>
      </c>
      <c r="J15" s="48">
        <v>630627</v>
      </c>
      <c r="K15" s="55">
        <f t="shared" si="0"/>
        <v>-0.66467816950431868</v>
      </c>
      <c r="L15" s="56">
        <f t="shared" si="1"/>
        <v>0.34202200857833276</v>
      </c>
      <c r="M15" s="56">
        <f t="shared" si="2"/>
        <v>-3.1058395703835284E-2</v>
      </c>
      <c r="N15" s="57">
        <f t="shared" si="3"/>
        <v>-0.58976848720242647</v>
      </c>
      <c r="P15" s="27" t="s">
        <v>16</v>
      </c>
      <c r="Q15" s="52">
        <f t="shared" si="10"/>
        <v>1634762</v>
      </c>
      <c r="R15" s="52">
        <f t="shared" si="10"/>
        <v>2123490</v>
      </c>
      <c r="S15" s="53">
        <f t="shared" si="4"/>
        <v>-0.23015319120881195</v>
      </c>
      <c r="U15" s="52">
        <f t="shared" si="11"/>
        <v>1396532</v>
      </c>
      <c r="V15" s="53">
        <f t="shared" si="5"/>
        <v>-0.1457276349707175</v>
      </c>
      <c r="W15" s="52">
        <f t="shared" si="12"/>
        <v>895189</v>
      </c>
      <c r="X15" s="53">
        <f t="shared" si="6"/>
        <v>-0.35899141587876249</v>
      </c>
      <c r="Y15" s="52">
        <f t="shared" si="13"/>
        <v>768809</v>
      </c>
      <c r="Z15" s="53">
        <f t="shared" si="7"/>
        <v>-0.14117689113695542</v>
      </c>
      <c r="AA15" s="52">
        <f t="shared" si="14"/>
        <v>411306</v>
      </c>
      <c r="AB15" s="53">
        <f t="shared" si="8"/>
        <v>-0.46500886436032873</v>
      </c>
      <c r="AC15" s="52">
        <f t="shared" si="15"/>
        <v>226781</v>
      </c>
      <c r="AD15" s="53">
        <f t="shared" si="9"/>
        <v>-0.44863191881470244</v>
      </c>
    </row>
    <row r="16" spans="1:30">
      <c r="B16" s="54" t="s">
        <v>17</v>
      </c>
      <c r="C16" s="59"/>
      <c r="D16" s="48">
        <v>73290</v>
      </c>
      <c r="E16" s="48">
        <v>88735</v>
      </c>
      <c r="F16" s="48">
        <v>162098</v>
      </c>
      <c r="G16" s="48">
        <v>349680</v>
      </c>
      <c r="H16" s="48">
        <v>242792</v>
      </c>
      <c r="I16" s="48">
        <v>322579</v>
      </c>
      <c r="J16" s="48">
        <v>606026</v>
      </c>
      <c r="K16" s="55">
        <f t="shared" si="0"/>
        <v>-0.46771425648404519</v>
      </c>
      <c r="L16" s="56">
        <f t="shared" si="1"/>
        <v>-0.24734096143890338</v>
      </c>
      <c r="M16" s="56">
        <f t="shared" si="2"/>
        <v>0.44024514811031668</v>
      </c>
      <c r="N16" s="57">
        <f t="shared" si="3"/>
        <v>-0.5364390299702585</v>
      </c>
      <c r="P16" s="27" t="s">
        <v>17</v>
      </c>
      <c r="Q16" s="52">
        <f t="shared" si="10"/>
        <v>1877554</v>
      </c>
      <c r="R16" s="52">
        <f t="shared" si="10"/>
        <v>2446069</v>
      </c>
      <c r="S16" s="53">
        <f t="shared" si="4"/>
        <v>-0.23241985405971788</v>
      </c>
      <c r="U16" s="52">
        <f t="shared" si="11"/>
        <v>1746212</v>
      </c>
      <c r="V16" s="53">
        <f t="shared" si="5"/>
        <v>-6.9953780290739953E-2</v>
      </c>
      <c r="W16" s="52">
        <f t="shared" si="12"/>
        <v>1057287</v>
      </c>
      <c r="X16" s="53">
        <f t="shared" si="6"/>
        <v>-0.39452540699525607</v>
      </c>
      <c r="Y16" s="52">
        <f t="shared" si="13"/>
        <v>857544</v>
      </c>
      <c r="Z16" s="53">
        <f t="shared" si="7"/>
        <v>-0.18892032153994143</v>
      </c>
      <c r="AA16" s="52">
        <f t="shared" si="14"/>
        <v>484596</v>
      </c>
      <c r="AB16" s="53">
        <f t="shared" si="8"/>
        <v>-0.4349024656460776</v>
      </c>
      <c r="AC16" s="52">
        <f t="shared" si="15"/>
        <v>226781</v>
      </c>
      <c r="AD16" s="53">
        <f t="shared" si="9"/>
        <v>-0.5320204871686931</v>
      </c>
    </row>
    <row r="17" spans="2:30">
      <c r="B17" s="54" t="s">
        <v>18</v>
      </c>
      <c r="C17" s="58"/>
      <c r="D17" s="48">
        <v>51302</v>
      </c>
      <c r="E17" s="48">
        <v>68528</v>
      </c>
      <c r="F17" s="48">
        <v>145215</v>
      </c>
      <c r="G17" s="48">
        <v>266005</v>
      </c>
      <c r="H17" s="48">
        <v>247169</v>
      </c>
      <c r="I17" s="48">
        <v>294249</v>
      </c>
      <c r="J17" s="48">
        <v>536052</v>
      </c>
      <c r="K17" s="55">
        <f t="shared" si="0"/>
        <v>-0.45108123838732062</v>
      </c>
      <c r="L17" s="56">
        <f t="shared" si="1"/>
        <v>-0.160000543757158</v>
      </c>
      <c r="M17" s="56">
        <f t="shared" si="2"/>
        <v>7.620696770226032E-2</v>
      </c>
      <c r="N17" s="57">
        <f t="shared" si="3"/>
        <v>-0.45408920884945769</v>
      </c>
      <c r="P17" s="27" t="s">
        <v>18</v>
      </c>
      <c r="Q17" s="52">
        <f t="shared" si="10"/>
        <v>2124723</v>
      </c>
      <c r="R17" s="52">
        <f t="shared" si="10"/>
        <v>2740318</v>
      </c>
      <c r="S17" s="53">
        <f t="shared" si="4"/>
        <v>-0.22464363624951555</v>
      </c>
      <c r="U17" s="52">
        <f t="shared" si="11"/>
        <v>2012217</v>
      </c>
      <c r="V17" s="53">
        <f t="shared" si="5"/>
        <v>-5.2950902305853531E-2</v>
      </c>
      <c r="W17" s="52">
        <f t="shared" si="12"/>
        <v>1202502</v>
      </c>
      <c r="X17" s="53">
        <f t="shared" si="6"/>
        <v>-0.4023994430024197</v>
      </c>
      <c r="Y17" s="52">
        <f t="shared" si="13"/>
        <v>926072</v>
      </c>
      <c r="Z17" s="53">
        <f t="shared" si="7"/>
        <v>-0.22987903554422362</v>
      </c>
      <c r="AA17" s="52">
        <f t="shared" si="14"/>
        <v>535898</v>
      </c>
      <c r="AB17" s="53">
        <f t="shared" si="8"/>
        <v>-0.42132145232768081</v>
      </c>
      <c r="AC17" s="52">
        <f t="shared" si="15"/>
        <v>226781</v>
      </c>
      <c r="AD17" s="53">
        <f t="shared" si="9"/>
        <v>-0.5768205889926814</v>
      </c>
    </row>
    <row r="18" spans="2:30">
      <c r="B18" s="54" t="s">
        <v>19</v>
      </c>
      <c r="C18" s="58"/>
      <c r="D18" s="48">
        <v>57457</v>
      </c>
      <c r="E18" s="48">
        <v>76693</v>
      </c>
      <c r="F18" s="48">
        <v>155181</v>
      </c>
      <c r="G18" s="48">
        <v>216954</v>
      </c>
      <c r="H18" s="48">
        <v>304433</v>
      </c>
      <c r="I18" s="48">
        <v>218417</v>
      </c>
      <c r="J18" s="48">
        <v>498026</v>
      </c>
      <c r="K18" s="55">
        <f t="shared" si="0"/>
        <v>-0.56143454357804612</v>
      </c>
      <c r="L18" s="56">
        <f t="shared" si="1"/>
        <v>0.39381549970927177</v>
      </c>
      <c r="M18" s="56">
        <f t="shared" si="2"/>
        <v>-0.28735058288687498</v>
      </c>
      <c r="N18" s="57">
        <f t="shared" si="3"/>
        <v>-0.28472855997123814</v>
      </c>
      <c r="P18" s="27" t="s">
        <v>19</v>
      </c>
      <c r="Q18" s="52">
        <f t="shared" si="10"/>
        <v>2429156</v>
      </c>
      <c r="R18" s="52">
        <f t="shared" si="10"/>
        <v>2958735</v>
      </c>
      <c r="S18" s="53">
        <f t="shared" si="4"/>
        <v>-0.178988317642506</v>
      </c>
      <c r="U18" s="52">
        <f t="shared" si="11"/>
        <v>2229171</v>
      </c>
      <c r="V18" s="53">
        <f t="shared" si="5"/>
        <v>-8.2326948125192478E-2</v>
      </c>
      <c r="W18" s="52">
        <f t="shared" si="12"/>
        <v>1357683</v>
      </c>
      <c r="X18" s="53">
        <f t="shared" si="6"/>
        <v>-0.3909471278784804</v>
      </c>
      <c r="Y18" s="52">
        <f t="shared" si="13"/>
        <v>1002765</v>
      </c>
      <c r="Z18" s="53">
        <f t="shared" si="7"/>
        <v>-0.26141448335141559</v>
      </c>
      <c r="AA18" s="52">
        <f t="shared" si="14"/>
        <v>593355</v>
      </c>
      <c r="AB18" s="53">
        <f t="shared" si="8"/>
        <v>-0.4082811027508938</v>
      </c>
      <c r="AC18" s="52">
        <f t="shared" si="15"/>
        <v>226781</v>
      </c>
      <c r="AD18" s="53">
        <f t="shared" si="9"/>
        <v>-0.61779878824649659</v>
      </c>
    </row>
    <row r="19" spans="2:30">
      <c r="B19" s="54" t="s">
        <v>20</v>
      </c>
      <c r="C19" s="58"/>
      <c r="D19" s="48">
        <v>54297</v>
      </c>
      <c r="E19" s="48">
        <v>84265</v>
      </c>
      <c r="F19" s="48">
        <v>112131</v>
      </c>
      <c r="G19" s="48">
        <v>138524</v>
      </c>
      <c r="H19" s="48">
        <v>256111</v>
      </c>
      <c r="I19" s="48">
        <v>252466</v>
      </c>
      <c r="J19" s="48">
        <v>555917</v>
      </c>
      <c r="K19" s="55">
        <f t="shared" si="0"/>
        <v>-0.54585666565332591</v>
      </c>
      <c r="L19" s="56">
        <f t="shared" si="1"/>
        <v>1.443758763556291E-2</v>
      </c>
      <c r="M19" s="56">
        <f t="shared" si="2"/>
        <v>-0.45912514495667889</v>
      </c>
      <c r="N19" s="57">
        <f t="shared" si="3"/>
        <v>-0.19053016083855501</v>
      </c>
      <c r="P19" s="27" t="s">
        <v>20</v>
      </c>
      <c r="Q19" s="52">
        <f t="shared" si="10"/>
        <v>2685267</v>
      </c>
      <c r="R19" s="52">
        <f t="shared" si="10"/>
        <v>3211201</v>
      </c>
      <c r="S19" s="53">
        <f t="shared" si="4"/>
        <v>-0.16378109000339747</v>
      </c>
      <c r="U19" s="52">
        <f t="shared" si="11"/>
        <v>2367695</v>
      </c>
      <c r="V19" s="53">
        <f t="shared" si="5"/>
        <v>-0.11826458970374265</v>
      </c>
      <c r="W19" s="60">
        <f t="shared" si="12"/>
        <v>1469814</v>
      </c>
      <c r="X19" s="61">
        <f t="shared" si="6"/>
        <v>-0.37922156358821557</v>
      </c>
      <c r="Y19" s="52">
        <f t="shared" si="13"/>
        <v>1087030</v>
      </c>
      <c r="Z19" s="62">
        <f t="shared" si="7"/>
        <v>-0.26043023130817911</v>
      </c>
      <c r="AA19" s="52">
        <f t="shared" si="14"/>
        <v>647652</v>
      </c>
      <c r="AB19" s="61">
        <f t="shared" si="8"/>
        <v>-0.40420043605052303</v>
      </c>
      <c r="AC19" s="52">
        <f t="shared" si="15"/>
        <v>226781</v>
      </c>
      <c r="AD19" s="61">
        <f t="shared" si="9"/>
        <v>-0.64984127278229664</v>
      </c>
    </row>
    <row r="20" spans="2:30">
      <c r="B20" s="54" t="s">
        <v>21</v>
      </c>
      <c r="C20" s="58"/>
      <c r="D20" s="48">
        <v>50004</v>
      </c>
      <c r="E20" s="48">
        <v>59729</v>
      </c>
      <c r="F20" s="48">
        <v>106045</v>
      </c>
      <c r="G20" s="48">
        <v>148324</v>
      </c>
      <c r="H20" s="48">
        <v>187345</v>
      </c>
      <c r="I20" s="48">
        <v>243107</v>
      </c>
      <c r="J20" s="48">
        <v>483021</v>
      </c>
      <c r="K20" s="55">
        <f t="shared" si="0"/>
        <v>-0.49669476068328289</v>
      </c>
      <c r="L20" s="56">
        <f t="shared" si="1"/>
        <v>-0.22937225172454923</v>
      </c>
      <c r="M20" s="56">
        <f t="shared" si="2"/>
        <v>-0.20828418159011453</v>
      </c>
      <c r="N20" s="57">
        <f t="shared" si="3"/>
        <v>-0.28504490170168006</v>
      </c>
      <c r="P20" s="27" t="s">
        <v>21</v>
      </c>
      <c r="Q20" s="52">
        <f t="shared" si="10"/>
        <v>2872612</v>
      </c>
      <c r="R20" s="52">
        <f t="shared" si="10"/>
        <v>3454308</v>
      </c>
      <c r="S20" s="53">
        <f t="shared" si="4"/>
        <v>-0.16839725930635019</v>
      </c>
      <c r="U20" s="52">
        <f t="shared" si="11"/>
        <v>2516019</v>
      </c>
      <c r="V20" s="53">
        <f t="shared" si="5"/>
        <v>-0.12413545581512575</v>
      </c>
      <c r="W20" s="60">
        <f t="shared" si="12"/>
        <v>1575859</v>
      </c>
      <c r="X20" s="61">
        <f t="shared" si="6"/>
        <v>-0.37366967419562414</v>
      </c>
      <c r="Y20" s="52">
        <f t="shared" si="13"/>
        <v>1146759</v>
      </c>
      <c r="Z20" s="62">
        <f t="shared" si="7"/>
        <v>-0.27229593510586925</v>
      </c>
      <c r="AA20" s="52">
        <f t="shared" si="14"/>
        <v>697656</v>
      </c>
      <c r="AB20" s="61">
        <f t="shared" si="8"/>
        <v>-0.39162805785696908</v>
      </c>
      <c r="AC20" s="52">
        <f t="shared" si="15"/>
        <v>226781</v>
      </c>
      <c r="AD20" s="61">
        <f t="shared" si="9"/>
        <v>-0.67493865171373857</v>
      </c>
    </row>
    <row r="21" spans="2:30" ht="13.5" thickBot="1">
      <c r="B21" s="63" t="s">
        <v>22</v>
      </c>
      <c r="C21" s="64"/>
      <c r="D21" s="48">
        <v>30571</v>
      </c>
      <c r="E21" s="48">
        <v>46387</v>
      </c>
      <c r="F21" s="48">
        <v>74552</v>
      </c>
      <c r="G21" s="48">
        <v>109998</v>
      </c>
      <c r="H21" s="48">
        <v>187317</v>
      </c>
      <c r="I21" s="48">
        <v>208182</v>
      </c>
      <c r="J21" s="48">
        <v>336551</v>
      </c>
      <c r="K21" s="65">
        <f t="shared" si="0"/>
        <v>-0.38142510347614478</v>
      </c>
      <c r="L21" s="66">
        <f t="shared" si="1"/>
        <v>-0.10022480329711503</v>
      </c>
      <c r="M21" s="66">
        <f t="shared" si="2"/>
        <v>-0.41277086436361887</v>
      </c>
      <c r="N21" s="67">
        <f t="shared" si="3"/>
        <v>-0.32224222258586521</v>
      </c>
      <c r="P21" s="27" t="s">
        <v>22</v>
      </c>
      <c r="Q21" s="52">
        <f t="shared" si="10"/>
        <v>3059929</v>
      </c>
      <c r="R21" s="52">
        <f t="shared" si="10"/>
        <v>3662490</v>
      </c>
      <c r="S21" s="53">
        <f t="shared" si="4"/>
        <v>-0.16452222395146476</v>
      </c>
      <c r="U21" s="52">
        <f t="shared" si="11"/>
        <v>2626017</v>
      </c>
      <c r="V21" s="53">
        <f t="shared" si="5"/>
        <v>-0.14180459742693374</v>
      </c>
      <c r="W21" s="60">
        <f t="shared" si="12"/>
        <v>1650411</v>
      </c>
      <c r="X21" s="61">
        <f t="shared" si="6"/>
        <v>-0.37151549285476826</v>
      </c>
      <c r="Y21" s="52">
        <f t="shared" si="13"/>
        <v>1193146</v>
      </c>
      <c r="Z21" s="62">
        <f t="shared" si="7"/>
        <v>-0.2770612895818072</v>
      </c>
      <c r="AA21" s="52">
        <f t="shared" si="14"/>
        <v>728227</v>
      </c>
      <c r="AB21" s="61">
        <f t="shared" si="8"/>
        <v>-0.3896580971649739</v>
      </c>
      <c r="AC21" s="52">
        <f t="shared" si="15"/>
        <v>226781</v>
      </c>
      <c r="AD21" s="61">
        <f t="shared" si="9"/>
        <v>-0.68858474074704734</v>
      </c>
    </row>
    <row r="22" spans="2:30">
      <c r="B22" s="68"/>
      <c r="C22" s="69">
        <f t="shared" ref="C22:J22" si="16">SUM(C10:C21)</f>
        <v>226781</v>
      </c>
      <c r="D22" s="69">
        <f t="shared" si="16"/>
        <v>728227</v>
      </c>
      <c r="E22" s="69">
        <f t="shared" si="16"/>
        <v>1193146</v>
      </c>
      <c r="F22" s="69">
        <f t="shared" si="16"/>
        <v>1650411</v>
      </c>
      <c r="G22" s="69">
        <f t="shared" si="16"/>
        <v>2626017</v>
      </c>
      <c r="H22" s="69">
        <f t="shared" si="16"/>
        <v>3059929</v>
      </c>
      <c r="I22" s="69">
        <f t="shared" si="16"/>
        <v>3662490</v>
      </c>
      <c r="J22" s="69">
        <f t="shared" si="16"/>
        <v>7445936</v>
      </c>
      <c r="K22" s="70">
        <f t="shared" si="0"/>
        <v>-0.50812228308167029</v>
      </c>
      <c r="L22" s="70">
        <f t="shared" si="1"/>
        <v>-0.16452222395146476</v>
      </c>
      <c r="M22" s="70">
        <f t="shared" si="2"/>
        <v>-0.14180459742693374</v>
      </c>
      <c r="N22" s="70"/>
    </row>
    <row r="24" spans="2:30" ht="13.5" thickBot="1">
      <c r="J24" s="71"/>
      <c r="K24" s="72"/>
      <c r="L24" s="72"/>
      <c r="M24" s="73"/>
      <c r="N24" s="73"/>
      <c r="O24" s="73"/>
      <c r="P24" s="73"/>
    </row>
    <row r="25" spans="2:30">
      <c r="B25" s="74" t="s">
        <v>106</v>
      </c>
      <c r="C25" s="75">
        <f t="shared" ref="C25:J25" si="17">SUM(C10:C12)</f>
        <v>182798</v>
      </c>
      <c r="D25" s="75">
        <f t="shared" si="17"/>
        <v>229412</v>
      </c>
      <c r="E25" s="75">
        <f t="shared" si="17"/>
        <v>400954</v>
      </c>
      <c r="F25" s="75">
        <f t="shared" si="17"/>
        <v>490200</v>
      </c>
      <c r="G25" s="75">
        <f t="shared" si="17"/>
        <v>705233</v>
      </c>
      <c r="H25" s="75">
        <f t="shared" si="17"/>
        <v>810748</v>
      </c>
      <c r="I25" s="75">
        <f t="shared" si="17"/>
        <v>1210019</v>
      </c>
      <c r="J25" s="75">
        <f t="shared" si="17"/>
        <v>2347798</v>
      </c>
      <c r="K25" s="76">
        <f>I25/J25-1</f>
        <v>-0.48461537150981471</v>
      </c>
      <c r="L25" s="76">
        <f>H25/I25-1</f>
        <v>-0.32997085169737006</v>
      </c>
      <c r="M25" s="76">
        <f>G25/H25-1</f>
        <v>-0.13014524858525711</v>
      </c>
      <c r="N25" s="77">
        <f>F25/G25-1</f>
        <v>-0.30491057565372015</v>
      </c>
    </row>
    <row r="26" spans="2:30">
      <c r="B26" s="78" t="s">
        <v>107</v>
      </c>
      <c r="C26" s="79">
        <f>SUM(C11:C13)</f>
        <v>142447</v>
      </c>
      <c r="D26" s="79">
        <f>SUM(D11:D13)</f>
        <v>200961</v>
      </c>
      <c r="E26" s="79">
        <f>SUM(E11:E13)</f>
        <v>298744</v>
      </c>
      <c r="F26" s="79">
        <f>SUM(F11:F13)</f>
        <v>439460</v>
      </c>
      <c r="G26" s="79">
        <f>SUM(G13:G15)</f>
        <v>691299</v>
      </c>
      <c r="H26" s="79">
        <f>SUM(H13:H15)</f>
        <v>824014</v>
      </c>
      <c r="I26" s="79">
        <f>SUM(I13:I15)</f>
        <v>913471</v>
      </c>
      <c r="J26" s="79">
        <f>SUM(J13:J15)</f>
        <v>2082545</v>
      </c>
      <c r="K26" s="70">
        <f>I26/J26-1</f>
        <v>-0.56136794162911241</v>
      </c>
      <c r="L26" s="70">
        <f>H26/I26-1</f>
        <v>-9.793085932667811E-2</v>
      </c>
      <c r="M26" s="70">
        <f>I26/J26-1</f>
        <v>-0.56136794162911241</v>
      </c>
      <c r="N26" s="80">
        <f>F26/G26-1</f>
        <v>-0.36429822696112679</v>
      </c>
    </row>
    <row r="27" spans="2:30">
      <c r="B27" s="78" t="s">
        <v>108</v>
      </c>
      <c r="C27" s="79">
        <f t="shared" ref="C27:J27" si="18">SUM(C16:C18)</f>
        <v>0</v>
      </c>
      <c r="D27" s="79">
        <f t="shared" si="18"/>
        <v>182049</v>
      </c>
      <c r="E27" s="79">
        <f t="shared" si="18"/>
        <v>233956</v>
      </c>
      <c r="F27" s="79">
        <f t="shared" si="18"/>
        <v>462494</v>
      </c>
      <c r="G27" s="79">
        <f t="shared" si="18"/>
        <v>832639</v>
      </c>
      <c r="H27" s="79">
        <f t="shared" si="18"/>
        <v>794394</v>
      </c>
      <c r="I27" s="79">
        <f t="shared" si="18"/>
        <v>835245</v>
      </c>
      <c r="J27" s="79">
        <f t="shared" si="18"/>
        <v>1640104</v>
      </c>
      <c r="K27" s="70">
        <f>I27/J27-1</f>
        <v>-0.49073656304722135</v>
      </c>
      <c r="L27" s="70">
        <f>H27/I27-1</f>
        <v>-4.8909002747696828E-2</v>
      </c>
      <c r="M27" s="70">
        <f>I27/J27-1</f>
        <v>-0.49073656304722135</v>
      </c>
      <c r="N27" s="80">
        <f>F27/G27-1</f>
        <v>-0.4445443943894053</v>
      </c>
    </row>
    <row r="28" spans="2:30" ht="13.5" thickBot="1">
      <c r="B28" s="81" t="s">
        <v>109</v>
      </c>
      <c r="C28" s="82">
        <f t="shared" ref="C28:J28" si="19">SUM(C19:C21)</f>
        <v>0</v>
      </c>
      <c r="D28" s="82">
        <f t="shared" si="19"/>
        <v>134872</v>
      </c>
      <c r="E28" s="82">
        <f t="shared" si="19"/>
        <v>190381</v>
      </c>
      <c r="F28" s="82">
        <f t="shared" si="19"/>
        <v>292728</v>
      </c>
      <c r="G28" s="82">
        <f t="shared" si="19"/>
        <v>396846</v>
      </c>
      <c r="H28" s="82">
        <f t="shared" si="19"/>
        <v>630773</v>
      </c>
      <c r="I28" s="82">
        <f t="shared" si="19"/>
        <v>703755</v>
      </c>
      <c r="J28" s="82">
        <f t="shared" si="19"/>
        <v>1375489</v>
      </c>
      <c r="K28" s="83">
        <f>I28/J28-1</f>
        <v>-0.4883601395576409</v>
      </c>
      <c r="L28" s="83">
        <f>H28/I28-1</f>
        <v>-0.10370370370370374</v>
      </c>
      <c r="M28" s="83">
        <f>I28/J28-1</f>
        <v>-0.4883601395576409</v>
      </c>
      <c r="N28" s="84">
        <f>F28/G28-1</f>
        <v>-0.26236373807471913</v>
      </c>
    </row>
    <row r="29" spans="2:30" ht="13.5" thickBot="1">
      <c r="F29" s="52"/>
      <c r="G29" s="52"/>
      <c r="H29" s="52"/>
      <c r="I29" s="52"/>
      <c r="J29" s="52"/>
    </row>
    <row r="30" spans="2:30">
      <c r="B30" s="85" t="s">
        <v>110</v>
      </c>
      <c r="C30" s="86">
        <f t="shared" ref="C30:J30" si="20">SUM(C10:C13)</f>
        <v>226781</v>
      </c>
      <c r="D30" s="86">
        <f t="shared" si="20"/>
        <v>290752</v>
      </c>
      <c r="E30" s="86">
        <f t="shared" si="20"/>
        <v>477790</v>
      </c>
      <c r="F30" s="86">
        <f t="shared" si="20"/>
        <v>611309</v>
      </c>
      <c r="G30" s="86">
        <f t="shared" si="20"/>
        <v>892217</v>
      </c>
      <c r="H30" s="86">
        <f t="shared" si="20"/>
        <v>1031395</v>
      </c>
      <c r="I30" s="86">
        <f t="shared" si="20"/>
        <v>1574804</v>
      </c>
      <c r="J30" s="86">
        <f t="shared" si="20"/>
        <v>2966167</v>
      </c>
      <c r="K30" s="87">
        <f>I30/J30-1</f>
        <v>-0.46907776939059731</v>
      </c>
      <c r="L30" s="88">
        <f>H30/I30-1</f>
        <v>-0.34506452866515447</v>
      </c>
      <c r="M30" s="89">
        <f>G30/H30-1</f>
        <v>-0.13494151125417519</v>
      </c>
      <c r="N30" s="90">
        <f>F30/G30-1</f>
        <v>-0.31484268961474615</v>
      </c>
      <c r="P30" s="53">
        <f>C30/J30-1</f>
        <v>-0.9235440890549993</v>
      </c>
    </row>
    <row r="31" spans="2:30">
      <c r="B31" s="91" t="s">
        <v>111</v>
      </c>
      <c r="C31" s="92">
        <f t="shared" ref="C31:J31" si="21">SUM(C14:C17)</f>
        <v>0</v>
      </c>
      <c r="D31" s="92">
        <f t="shared" si="21"/>
        <v>245146</v>
      </c>
      <c r="E31" s="92">
        <f t="shared" si="21"/>
        <v>448282</v>
      </c>
      <c r="F31" s="92">
        <f t="shared" si="21"/>
        <v>591193</v>
      </c>
      <c r="G31" s="92">
        <f t="shared" si="21"/>
        <v>1120000</v>
      </c>
      <c r="H31" s="92">
        <f t="shared" si="21"/>
        <v>1093328</v>
      </c>
      <c r="I31" s="92">
        <f t="shared" si="21"/>
        <v>1165514</v>
      </c>
      <c r="J31" s="92">
        <f t="shared" si="21"/>
        <v>2606254</v>
      </c>
      <c r="K31" s="93">
        <f>I31/J31-1</f>
        <v>-0.55280107004152312</v>
      </c>
      <c r="L31" s="94">
        <f>H31/I31-1</f>
        <v>-6.1934905972815479E-2</v>
      </c>
      <c r="M31" s="95">
        <f>I31/J31-1</f>
        <v>-0.55280107004152312</v>
      </c>
      <c r="N31" s="96"/>
      <c r="P31" s="53">
        <f>D31/J31-1</f>
        <v>-0.90593932901397944</v>
      </c>
    </row>
    <row r="32" spans="2:30" ht="13.5" thickBot="1">
      <c r="B32" s="97" t="s">
        <v>112</v>
      </c>
      <c r="C32" s="98">
        <f t="shared" ref="C32:J32" si="22">SUM(C18:C21)</f>
        <v>0</v>
      </c>
      <c r="D32" s="98">
        <f t="shared" si="22"/>
        <v>192329</v>
      </c>
      <c r="E32" s="98">
        <f t="shared" si="22"/>
        <v>267074</v>
      </c>
      <c r="F32" s="98">
        <f t="shared" si="22"/>
        <v>447909</v>
      </c>
      <c r="G32" s="98">
        <f t="shared" si="22"/>
        <v>613800</v>
      </c>
      <c r="H32" s="98">
        <f t="shared" si="22"/>
        <v>935206</v>
      </c>
      <c r="I32" s="98">
        <f t="shared" si="22"/>
        <v>922172</v>
      </c>
      <c r="J32" s="98">
        <f t="shared" si="22"/>
        <v>1873515</v>
      </c>
      <c r="K32" s="99">
        <f>I32/J32-1</f>
        <v>-0.50778509913184577</v>
      </c>
      <c r="L32" s="100">
        <f>H32/I32-1</f>
        <v>1.4134022720273531E-2</v>
      </c>
      <c r="M32" s="101">
        <f>I32/J32-1</f>
        <v>-0.50778509913184577</v>
      </c>
      <c r="N32" s="102"/>
    </row>
    <row r="33" spans="2:16" ht="13.5" thickBot="1"/>
    <row r="34" spans="2:16">
      <c r="B34" s="74" t="s">
        <v>81</v>
      </c>
      <c r="C34" s="75">
        <f t="shared" ref="C34:J34" si="23">SUM(C10:C11)</f>
        <v>137940</v>
      </c>
      <c r="D34" s="75">
        <f t="shared" si="23"/>
        <v>168369</v>
      </c>
      <c r="E34" s="75">
        <f t="shared" si="23"/>
        <v>298866</v>
      </c>
      <c r="F34" s="75">
        <f t="shared" si="23"/>
        <v>332213</v>
      </c>
      <c r="G34" s="75">
        <f t="shared" si="23"/>
        <v>482705</v>
      </c>
      <c r="H34" s="75">
        <f t="shared" si="23"/>
        <v>573519</v>
      </c>
      <c r="I34" s="75">
        <f t="shared" si="23"/>
        <v>866026</v>
      </c>
      <c r="J34" s="75">
        <f t="shared" si="23"/>
        <v>1626364</v>
      </c>
      <c r="K34" s="76">
        <f>I34/J34-1</f>
        <v>-0.46750788876290916</v>
      </c>
      <c r="L34" s="76">
        <f>H34/I34-1</f>
        <v>-0.33775775785022621</v>
      </c>
      <c r="M34" s="76">
        <f>G34/H34-1</f>
        <v>-0.15834523354936803</v>
      </c>
      <c r="N34" s="77">
        <f>F34/G34-1</f>
        <v>-0.31176805709491306</v>
      </c>
      <c r="P34" s="53">
        <f>D42/J42-1</f>
        <v>-0.90228631253625735</v>
      </c>
    </row>
    <row r="35" spans="2:16">
      <c r="B35" s="103" t="s">
        <v>191</v>
      </c>
      <c r="C35" s="79">
        <f t="shared" ref="C35:J35" si="24">SUM(C14:C15)</f>
        <v>0</v>
      </c>
      <c r="D35" s="79">
        <f t="shared" si="24"/>
        <v>120554</v>
      </c>
      <c r="E35" s="79">
        <f t="shared" si="24"/>
        <v>291019</v>
      </c>
      <c r="F35" s="79">
        <f t="shared" si="24"/>
        <v>283880</v>
      </c>
      <c r="G35" s="79">
        <f t="shared" si="24"/>
        <v>504315</v>
      </c>
      <c r="H35" s="79">
        <f t="shared" si="24"/>
        <v>603367</v>
      </c>
      <c r="I35" s="79">
        <f t="shared" si="24"/>
        <v>548686</v>
      </c>
      <c r="J35" s="79">
        <f t="shared" si="24"/>
        <v>1464176</v>
      </c>
      <c r="K35" s="70">
        <f>I35/J35-1</f>
        <v>-0.6252595316410049</v>
      </c>
      <c r="L35" s="70">
        <f>H35/I35-1</f>
        <v>9.9658092242193241E-2</v>
      </c>
      <c r="M35" s="70">
        <f>I35/J35-1</f>
        <v>-0.6252595316410049</v>
      </c>
      <c r="N35" s="80">
        <f>F35/G35-1</f>
        <v>-0.43709784559253639</v>
      </c>
      <c r="P35" s="53">
        <f>E32/J32-1</f>
        <v>-0.85744763185776462</v>
      </c>
    </row>
    <row r="36" spans="2:16" ht="13.5" thickBot="1">
      <c r="B36" s="104" t="s">
        <v>27</v>
      </c>
      <c r="C36" s="82">
        <f t="shared" ref="C36:J36" si="25">SUM(C18:C20)</f>
        <v>0</v>
      </c>
      <c r="D36" s="82">
        <f t="shared" si="25"/>
        <v>161758</v>
      </c>
      <c r="E36" s="82">
        <f t="shared" si="25"/>
        <v>220687</v>
      </c>
      <c r="F36" s="82">
        <f t="shared" si="25"/>
        <v>373357</v>
      </c>
      <c r="G36" s="82">
        <f t="shared" si="25"/>
        <v>503802</v>
      </c>
      <c r="H36" s="82">
        <f t="shared" si="25"/>
        <v>747889</v>
      </c>
      <c r="I36" s="82">
        <f t="shared" si="25"/>
        <v>713990</v>
      </c>
      <c r="J36" s="82">
        <f t="shared" si="25"/>
        <v>1536964</v>
      </c>
      <c r="K36" s="83">
        <f>I36/J36-1</f>
        <v>-0.53545431122654796</v>
      </c>
      <c r="L36" s="83">
        <f>H36/I36-1</f>
        <v>4.7478255997983165E-2</v>
      </c>
      <c r="M36" s="83">
        <f>I36/J36-1</f>
        <v>-0.53545431122654796</v>
      </c>
      <c r="N36" s="84">
        <f>F36/G36-1</f>
        <v>-0.25892116347295169</v>
      </c>
    </row>
    <row r="37" spans="2:16">
      <c r="B37" s="105" t="s">
        <v>193</v>
      </c>
      <c r="C37" s="106">
        <f t="shared" ref="C37:J37" si="26">SUM(C10:C15)</f>
        <v>226781</v>
      </c>
      <c r="D37" s="106">
        <f t="shared" si="26"/>
        <v>411306</v>
      </c>
      <c r="E37" s="106">
        <f t="shared" si="26"/>
        <v>768809</v>
      </c>
      <c r="F37" s="106">
        <f t="shared" si="26"/>
        <v>895189</v>
      </c>
      <c r="G37" s="106">
        <f t="shared" si="26"/>
        <v>1396532</v>
      </c>
      <c r="H37" s="106">
        <f t="shared" si="26"/>
        <v>1634762</v>
      </c>
      <c r="I37" s="106">
        <f t="shared" si="26"/>
        <v>2123490</v>
      </c>
      <c r="J37" s="106">
        <f t="shared" si="26"/>
        <v>4430343</v>
      </c>
    </row>
    <row r="38" spans="2:16">
      <c r="B38" s="105" t="s">
        <v>212</v>
      </c>
      <c r="C38" s="52">
        <f t="shared" ref="C38:J38" si="27">SUM(C10:C20)</f>
        <v>226781</v>
      </c>
      <c r="D38" s="52">
        <f t="shared" si="27"/>
        <v>697656</v>
      </c>
      <c r="E38" s="52">
        <f t="shared" si="27"/>
        <v>1146759</v>
      </c>
      <c r="F38" s="52">
        <f t="shared" si="27"/>
        <v>1575859</v>
      </c>
      <c r="G38" s="52">
        <f t="shared" si="27"/>
        <v>2516019</v>
      </c>
      <c r="H38" s="52">
        <f t="shared" si="27"/>
        <v>2872612</v>
      </c>
      <c r="I38" s="52">
        <f t="shared" si="27"/>
        <v>3454308</v>
      </c>
      <c r="J38" s="52">
        <f t="shared" si="27"/>
        <v>7109385</v>
      </c>
    </row>
    <row r="39" spans="2:16">
      <c r="B39" s="105" t="s">
        <v>26</v>
      </c>
      <c r="C39" s="52">
        <f t="shared" ref="C39:J39" si="28">SUM(C18:C19)</f>
        <v>0</v>
      </c>
      <c r="D39" s="52">
        <f t="shared" si="28"/>
        <v>111754</v>
      </c>
      <c r="E39" s="52">
        <f t="shared" si="28"/>
        <v>160958</v>
      </c>
      <c r="F39" s="52">
        <f t="shared" si="28"/>
        <v>267312</v>
      </c>
      <c r="G39" s="52">
        <f t="shared" si="28"/>
        <v>355478</v>
      </c>
      <c r="H39" s="52">
        <f t="shared" si="28"/>
        <v>560544</v>
      </c>
      <c r="I39" s="52">
        <f t="shared" si="28"/>
        <v>470883</v>
      </c>
      <c r="J39" s="52">
        <f t="shared" si="28"/>
        <v>1053943</v>
      </c>
      <c r="P39" s="53">
        <f>C34/J34-1</f>
        <v>-0.91518503852766053</v>
      </c>
    </row>
    <row r="40" spans="2:16">
      <c r="B40" s="105" t="s">
        <v>32</v>
      </c>
      <c r="C40" s="52">
        <f>SUM(C10:C19)</f>
        <v>226781</v>
      </c>
      <c r="D40" s="52">
        <f>SUM(D10:D19)</f>
        <v>647652</v>
      </c>
      <c r="E40" s="52">
        <f>SUM(E10:E19)</f>
        <v>1087030</v>
      </c>
      <c r="F40" s="52">
        <f>SUM(F10:F19)</f>
        <v>1469814</v>
      </c>
    </row>
    <row r="41" spans="2:16">
      <c r="B41" s="68" t="s">
        <v>27</v>
      </c>
      <c r="C41" s="52">
        <f t="shared" ref="C41:J41" si="29">SUM(C18:C20)</f>
        <v>0</v>
      </c>
      <c r="D41" s="52">
        <f t="shared" si="29"/>
        <v>161758</v>
      </c>
      <c r="E41" s="52">
        <f t="shared" si="29"/>
        <v>220687</v>
      </c>
      <c r="F41" s="52">
        <f t="shared" si="29"/>
        <v>373357</v>
      </c>
      <c r="G41" s="52">
        <f t="shared" si="29"/>
        <v>503802</v>
      </c>
      <c r="H41" s="52">
        <f t="shared" si="29"/>
        <v>747889</v>
      </c>
      <c r="I41" s="52">
        <f t="shared" si="29"/>
        <v>713990</v>
      </c>
      <c r="J41" s="52">
        <f t="shared" si="29"/>
        <v>1536964</v>
      </c>
    </row>
    <row r="42" spans="2:16">
      <c r="B42" s="68" t="s">
        <v>179</v>
      </c>
      <c r="C42" s="52">
        <f t="shared" ref="C42:J42" si="30">SUM(C10:C12)</f>
        <v>182798</v>
      </c>
      <c r="D42" s="52">
        <f t="shared" si="30"/>
        <v>229412</v>
      </c>
      <c r="E42" s="52">
        <f t="shared" si="30"/>
        <v>400954</v>
      </c>
      <c r="F42" s="52">
        <f t="shared" si="30"/>
        <v>490200</v>
      </c>
      <c r="G42" s="52">
        <f t="shared" si="30"/>
        <v>705233</v>
      </c>
      <c r="H42" s="52">
        <f t="shared" si="30"/>
        <v>810748</v>
      </c>
      <c r="I42" s="52">
        <f t="shared" si="30"/>
        <v>1210019</v>
      </c>
      <c r="J42" s="52">
        <f t="shared" si="30"/>
        <v>2347798</v>
      </c>
    </row>
    <row r="43" spans="2:16">
      <c r="F43" s="1"/>
      <c r="G43" s="1" t="s">
        <v>115</v>
      </c>
    </row>
    <row r="44" spans="2:16">
      <c r="G44" s="27" t="s">
        <v>180</v>
      </c>
    </row>
    <row r="45" spans="2:16">
      <c r="G45" s="27" t="s">
        <v>181</v>
      </c>
    </row>
    <row r="46" spans="2:16">
      <c r="G46" s="27" t="s">
        <v>64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C1:K8"/>
  <sheetViews>
    <sheetView showGridLines="0" zoomScale="70" zoomScaleNormal="70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3:11" s="251" customFormat="1" ht="14.25"/>
    <row r="2" spans="3:11" s="251" customFormat="1" ht="14.25" customHeight="1">
      <c r="C2" s="301" t="s">
        <v>294</v>
      </c>
      <c r="D2" s="301"/>
      <c r="E2" s="301"/>
      <c r="F2" s="301"/>
      <c r="G2" s="301"/>
      <c r="H2" s="301"/>
      <c r="I2" s="301"/>
      <c r="J2" s="301"/>
      <c r="K2" s="301"/>
    </row>
    <row r="3" spans="3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3:11" s="251" customFormat="1" ht="14.25">
      <c r="C4" s="251" t="s">
        <v>261</v>
      </c>
    </row>
    <row r="5" spans="3:11" ht="8.25" customHeight="1"/>
    <row r="8" spans="3:11" ht="12.75" customHeight="1"/>
  </sheetData>
  <mergeCells count="1">
    <mergeCell ref="C2:K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K32"/>
  <sheetViews>
    <sheetView showGridLines="0" zoomScaleNormal="100" workbookViewId="0">
      <selection activeCell="A30" sqref="A30:XFD30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>
      <c r="B7" s="194" t="s">
        <v>89</v>
      </c>
      <c r="C7" s="195"/>
      <c r="D7" s="194"/>
      <c r="E7" s="194"/>
      <c r="F7" s="196"/>
      <c r="G7" s="196"/>
    </row>
    <row r="8" spans="2:11" ht="12.75" customHeight="1">
      <c r="B8" s="151"/>
      <c r="C8" s="261" t="s">
        <v>80</v>
      </c>
      <c r="D8" s="260">
        <v>2017</v>
      </c>
      <c r="E8" s="260" t="s">
        <v>276</v>
      </c>
      <c r="F8" s="262" t="s">
        <v>48</v>
      </c>
      <c r="G8" s="222"/>
    </row>
    <row r="9" spans="2:11" ht="15.75">
      <c r="B9" s="225" t="s">
        <v>171</v>
      </c>
      <c r="C9" s="195"/>
      <c r="D9" s="226"/>
      <c r="E9" s="223"/>
      <c r="F9" s="224"/>
      <c r="G9" s="222"/>
    </row>
    <row r="10" spans="2:11" ht="16.5" customHeight="1">
      <c r="B10" s="152" t="s">
        <v>36</v>
      </c>
      <c r="C10" s="153">
        <v>2017</v>
      </c>
      <c r="D10" s="126" t="s">
        <v>46</v>
      </c>
      <c r="E10" s="154">
        <v>3.4000000000000002E-2</v>
      </c>
      <c r="F10" s="155" t="s">
        <v>49</v>
      </c>
      <c r="G10" s="285" t="s">
        <v>252</v>
      </c>
    </row>
    <row r="11" spans="2:11" ht="19.5">
      <c r="B11" s="127" t="s">
        <v>34</v>
      </c>
      <c r="C11" s="156" t="s">
        <v>296</v>
      </c>
      <c r="D11" s="141">
        <v>2472</v>
      </c>
      <c r="E11" s="129">
        <v>3.5045848511493505E-2</v>
      </c>
      <c r="F11" s="157" t="s">
        <v>50</v>
      </c>
      <c r="G11" s="227" t="s">
        <v>252</v>
      </c>
    </row>
    <row r="12" spans="2:11" ht="19.5">
      <c r="B12" s="121" t="s">
        <v>35</v>
      </c>
      <c r="C12" s="153" t="s">
        <v>296</v>
      </c>
      <c r="D12" s="123">
        <v>341</v>
      </c>
      <c r="E12" s="124">
        <v>-0.17353368880271458</v>
      </c>
      <c r="F12" s="155" t="s">
        <v>50</v>
      </c>
      <c r="G12" s="227" t="s">
        <v>253</v>
      </c>
    </row>
    <row r="13" spans="2:11" ht="19.5">
      <c r="B13" s="127" t="s">
        <v>74</v>
      </c>
      <c r="C13" s="156" t="s">
        <v>296</v>
      </c>
      <c r="D13" s="129">
        <v>0.12122289370778529</v>
      </c>
      <c r="E13" s="129">
        <v>-0.17708869853093612</v>
      </c>
      <c r="F13" s="157" t="s">
        <v>50</v>
      </c>
      <c r="G13" s="227" t="s">
        <v>253</v>
      </c>
    </row>
    <row r="14" spans="2:11">
      <c r="B14" s="225" t="s">
        <v>105</v>
      </c>
      <c r="C14" s="195"/>
      <c r="D14" s="228"/>
      <c r="E14" s="229"/>
      <c r="F14" s="230"/>
      <c r="G14" s="227"/>
    </row>
    <row r="15" spans="2:11" ht="19.5">
      <c r="B15" s="121" t="s">
        <v>37</v>
      </c>
      <c r="C15" s="153" t="s">
        <v>298</v>
      </c>
      <c r="D15" s="142">
        <v>103.408</v>
      </c>
      <c r="E15" s="124">
        <v>1.248372220535976E-2</v>
      </c>
      <c r="F15" s="155" t="s">
        <v>49</v>
      </c>
      <c r="G15" s="227" t="s">
        <v>252</v>
      </c>
    </row>
    <row r="16" spans="2:11" ht="19.5">
      <c r="B16" s="127" t="s">
        <v>167</v>
      </c>
      <c r="C16" s="156" t="s">
        <v>301</v>
      </c>
      <c r="D16" s="141">
        <v>32097.919000000002</v>
      </c>
      <c r="E16" s="129">
        <v>3.2846819143618644E-2</v>
      </c>
      <c r="F16" s="158" t="s">
        <v>50</v>
      </c>
      <c r="G16" s="227" t="s">
        <v>252</v>
      </c>
    </row>
    <row r="17" spans="2:7" ht="19.5">
      <c r="B17" s="121" t="s">
        <v>168</v>
      </c>
      <c r="C17" s="153" t="s">
        <v>300</v>
      </c>
      <c r="D17" s="123">
        <v>7985.2449999999999</v>
      </c>
      <c r="E17" s="124">
        <v>0.16428887825484217</v>
      </c>
      <c r="F17" s="155" t="s">
        <v>50</v>
      </c>
      <c r="G17" s="227" t="s">
        <v>252</v>
      </c>
    </row>
    <row r="18" spans="2:7">
      <c r="B18" s="225" t="s">
        <v>227</v>
      </c>
      <c r="C18" s="195"/>
      <c r="D18" s="231"/>
      <c r="E18" s="232"/>
      <c r="F18" s="231"/>
      <c r="G18" s="227"/>
    </row>
    <row r="19" spans="2:7" ht="19.5">
      <c r="B19" s="121" t="s">
        <v>223</v>
      </c>
      <c r="C19" s="153" t="s">
        <v>298</v>
      </c>
      <c r="D19" s="142">
        <v>54.25</v>
      </c>
      <c r="E19" s="154">
        <v>5.7711054786508065E-2</v>
      </c>
      <c r="F19" s="155" t="s">
        <v>51</v>
      </c>
      <c r="G19" s="227" t="s">
        <v>252</v>
      </c>
    </row>
    <row r="20" spans="2:7" ht="19.5">
      <c r="B20" s="127" t="s">
        <v>82</v>
      </c>
      <c r="C20" s="156" t="s">
        <v>298</v>
      </c>
      <c r="D20" s="143">
        <v>110.158</v>
      </c>
      <c r="E20" s="159">
        <v>4.168321513002371E-2</v>
      </c>
      <c r="F20" s="158" t="s">
        <v>49</v>
      </c>
      <c r="G20" s="227" t="s">
        <v>252</v>
      </c>
    </row>
    <row r="21" spans="2:7" ht="19.5">
      <c r="B21" s="121" t="s">
        <v>228</v>
      </c>
      <c r="C21" s="153" t="s">
        <v>299</v>
      </c>
      <c r="D21" s="144">
        <v>1.1328</v>
      </c>
      <c r="E21" s="154">
        <v>7.7119912229335563E-2</v>
      </c>
      <c r="F21" s="155" t="s">
        <v>73</v>
      </c>
      <c r="G21" s="227" t="s">
        <v>252</v>
      </c>
    </row>
    <row r="22" spans="2:7" ht="19.5">
      <c r="B22" s="127" t="s">
        <v>203</v>
      </c>
      <c r="C22" s="156" t="s">
        <v>300</v>
      </c>
      <c r="D22" s="141">
        <v>2311.2850312</v>
      </c>
      <c r="E22" s="129">
        <v>-1.763695675189092E-2</v>
      </c>
      <c r="F22" s="158" t="s">
        <v>50</v>
      </c>
      <c r="G22" s="227" t="s">
        <v>253</v>
      </c>
    </row>
    <row r="23" spans="2:7" ht="19.5">
      <c r="B23" s="152" t="s">
        <v>295</v>
      </c>
      <c r="C23" s="153" t="s">
        <v>300</v>
      </c>
      <c r="D23" s="123">
        <v>7022307.7010507882</v>
      </c>
      <c r="E23" s="124">
        <v>-1.7994351786553064E-2</v>
      </c>
      <c r="F23" s="155" t="s">
        <v>50</v>
      </c>
      <c r="G23" s="227" t="s">
        <v>253</v>
      </c>
    </row>
    <row r="24" spans="2:7" ht="19.5">
      <c r="B24" s="160" t="s">
        <v>113</v>
      </c>
      <c r="C24" s="156" t="s">
        <v>301</v>
      </c>
      <c r="D24" s="141">
        <v>227027</v>
      </c>
      <c r="E24" s="159">
        <v>4.7776623976000909E-2</v>
      </c>
      <c r="F24" s="157" t="s">
        <v>50</v>
      </c>
      <c r="G24" s="227" t="s">
        <v>252</v>
      </c>
    </row>
    <row r="25" spans="2:7">
      <c r="B25" s="225" t="s">
        <v>78</v>
      </c>
      <c r="C25" s="195"/>
      <c r="D25" s="233"/>
      <c r="E25" s="232"/>
      <c r="F25" s="231"/>
      <c r="G25" s="227"/>
    </row>
    <row r="26" spans="2:7" ht="19.5">
      <c r="B26" s="121" t="s">
        <v>88</v>
      </c>
      <c r="C26" s="153" t="s">
        <v>301</v>
      </c>
      <c r="D26" s="123">
        <v>239330.94246583289</v>
      </c>
      <c r="E26" s="124">
        <v>2.6835855134164532E-2</v>
      </c>
      <c r="F26" s="155" t="s">
        <v>54</v>
      </c>
      <c r="G26" s="227" t="s">
        <v>252</v>
      </c>
    </row>
    <row r="27" spans="2:7" ht="19.5">
      <c r="B27" s="127" t="s">
        <v>30</v>
      </c>
      <c r="C27" s="156" t="s">
        <v>301</v>
      </c>
      <c r="D27" s="141">
        <v>852580.79452059732</v>
      </c>
      <c r="E27" s="159">
        <v>3.5711708095655936E-2</v>
      </c>
      <c r="F27" s="158" t="s">
        <v>54</v>
      </c>
      <c r="G27" s="227" t="s">
        <v>252</v>
      </c>
    </row>
    <row r="28" spans="2:7" ht="19.5">
      <c r="B28" s="146" t="s">
        <v>31</v>
      </c>
      <c r="C28" s="153" t="s">
        <v>301</v>
      </c>
      <c r="D28" s="161">
        <v>985.59990199999993</v>
      </c>
      <c r="E28" s="162">
        <v>3.2526790846240106E-2</v>
      </c>
      <c r="F28" s="163" t="s">
        <v>245</v>
      </c>
      <c r="G28" s="227" t="s">
        <v>252</v>
      </c>
    </row>
    <row r="29" spans="2:7" ht="19.5">
      <c r="B29" s="146" t="s">
        <v>169</v>
      </c>
      <c r="C29" s="153" t="s">
        <v>301</v>
      </c>
      <c r="D29" s="161">
        <v>47.284500000000001</v>
      </c>
      <c r="E29" s="162">
        <v>7.0882771169986425E-2</v>
      </c>
      <c r="F29" s="163" t="s">
        <v>52</v>
      </c>
      <c r="G29" s="227" t="s">
        <v>252</v>
      </c>
    </row>
    <row r="30" spans="2:7">
      <c r="B30" s="225" t="s">
        <v>79</v>
      </c>
      <c r="C30" s="195"/>
      <c r="D30" s="233"/>
      <c r="E30" s="232"/>
      <c r="F30" s="231"/>
      <c r="G30" s="227"/>
    </row>
    <row r="31" spans="2:7" ht="19.5">
      <c r="B31" s="121" t="s">
        <v>91</v>
      </c>
      <c r="C31" s="153" t="s">
        <v>301</v>
      </c>
      <c r="D31" s="123">
        <v>17833.008219178082</v>
      </c>
      <c r="E31" s="124">
        <v>3.8128168176835509E-2</v>
      </c>
      <c r="F31" s="155" t="s">
        <v>54</v>
      </c>
      <c r="G31" s="227" t="s">
        <v>252</v>
      </c>
    </row>
    <row r="32" spans="2:7" ht="19.5">
      <c r="B32" s="127" t="s">
        <v>170</v>
      </c>
      <c r="C32" s="156" t="s">
        <v>301</v>
      </c>
      <c r="D32" s="164">
        <v>60.070132999999998</v>
      </c>
      <c r="E32" s="129">
        <v>0.26265034323540193</v>
      </c>
      <c r="F32" s="158" t="s">
        <v>53</v>
      </c>
      <c r="G32" s="227" t="s">
        <v>252</v>
      </c>
    </row>
  </sheetData>
  <mergeCells count="1">
    <mergeCell ref="C2:K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Z32"/>
  <sheetViews>
    <sheetView showGridLines="0" zoomScaleNormal="100" workbookViewId="0">
      <selection activeCell="L10" sqref="L10"/>
    </sheetView>
  </sheetViews>
  <sheetFormatPr defaultColWidth="11.42578125" defaultRowHeight="12.75"/>
  <cols>
    <col min="1" max="1" width="0.5703125" style="2" customWidth="1"/>
    <col min="2" max="2" width="21.5703125" style="2" customWidth="1"/>
    <col min="3" max="3" width="44.28515625" style="2" customWidth="1"/>
    <col min="4" max="4" width="10" style="10" customWidth="1"/>
    <col min="5" max="5" width="22.28515625" style="8" customWidth="1"/>
    <col min="6" max="6" width="15.7109375" style="2" customWidth="1"/>
    <col min="7" max="7" width="13.42578125" style="3" customWidth="1"/>
    <col min="8" max="8" width="27.42578125" style="8" customWidth="1"/>
    <col min="9" max="9" width="1.85546875" style="16" customWidth="1"/>
    <col min="10" max="10" width="22.140625" style="4" customWidth="1"/>
    <col min="11" max="26" width="11.42578125" style="4"/>
    <col min="27" max="16384" width="11.42578125" style="2"/>
  </cols>
  <sheetData>
    <row r="1" spans="2:26" s="251" customFormat="1" ht="14.25"/>
    <row r="2" spans="2:26" s="251" customFormat="1" ht="14.25" customHeight="1">
      <c r="D2" s="301" t="s">
        <v>288</v>
      </c>
      <c r="E2" s="301"/>
      <c r="F2" s="301"/>
      <c r="G2" s="301"/>
      <c r="H2" s="301"/>
      <c r="I2" s="301"/>
      <c r="J2" s="301"/>
      <c r="K2" s="252"/>
    </row>
    <row r="3" spans="2:26" s="251" customFormat="1" ht="14.25" customHeight="1">
      <c r="D3" s="301"/>
      <c r="E3" s="301"/>
      <c r="F3" s="301"/>
      <c r="G3" s="301"/>
      <c r="H3" s="301"/>
      <c r="I3" s="301"/>
      <c r="J3" s="301"/>
      <c r="K3" s="252"/>
    </row>
    <row r="4" spans="2:26" s="251" customFormat="1" ht="14.25">
      <c r="D4" s="251" t="s">
        <v>261</v>
      </c>
    </row>
    <row r="5" spans="2:26" ht="5.25" customHeight="1"/>
    <row r="6" spans="2:26">
      <c r="B6" s="302" t="s">
        <v>116</v>
      </c>
      <c r="C6" s="302" t="s">
        <v>117</v>
      </c>
      <c r="D6" s="323" t="s">
        <v>118</v>
      </c>
      <c r="E6" s="304" t="s">
        <v>119</v>
      </c>
      <c r="F6" s="304" t="s">
        <v>120</v>
      </c>
      <c r="G6" s="302" t="s">
        <v>122</v>
      </c>
      <c r="H6" s="304" t="s">
        <v>121</v>
      </c>
      <c r="I6" s="9"/>
      <c r="J6" s="322" t="s">
        <v>123</v>
      </c>
    </row>
    <row r="7" spans="2:26" s="6" customFormat="1">
      <c r="B7" s="303"/>
      <c r="C7" s="302"/>
      <c r="D7" s="323"/>
      <c r="E7" s="304"/>
      <c r="F7" s="304"/>
      <c r="G7" s="302"/>
      <c r="H7" s="304"/>
      <c r="I7" s="9"/>
      <c r="J7" s="322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2:26" s="12" customFormat="1" ht="22.5">
      <c r="B8" s="165" t="s">
        <v>36</v>
      </c>
      <c r="C8" s="165" t="s">
        <v>219</v>
      </c>
      <c r="D8" s="166" t="s">
        <v>182</v>
      </c>
      <c r="E8" s="167" t="s">
        <v>216</v>
      </c>
      <c r="F8" s="168" t="s">
        <v>124</v>
      </c>
      <c r="G8" s="169" t="s">
        <v>154</v>
      </c>
      <c r="H8" s="167" t="s">
        <v>215</v>
      </c>
      <c r="I8" s="23"/>
      <c r="J8" s="255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2:26" s="12" customFormat="1" ht="22.5">
      <c r="B9" s="170" t="s">
        <v>103</v>
      </c>
      <c r="C9" s="170" t="s">
        <v>126</v>
      </c>
      <c r="D9" s="171" t="s">
        <v>125</v>
      </c>
      <c r="E9" s="172" t="s">
        <v>90</v>
      </c>
      <c r="F9" s="173" t="s">
        <v>63</v>
      </c>
      <c r="G9" s="174" t="s">
        <v>178</v>
      </c>
      <c r="H9" s="172" t="s">
        <v>215</v>
      </c>
      <c r="I9" s="24"/>
      <c r="J9" s="256"/>
      <c r="K9" s="11"/>
      <c r="L9" s="13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2:26" s="15" customFormat="1" ht="22.5">
      <c r="B10" s="165" t="s">
        <v>128</v>
      </c>
      <c r="C10" s="165" t="s">
        <v>129</v>
      </c>
      <c r="D10" s="166" t="s">
        <v>127</v>
      </c>
      <c r="E10" s="167" t="s">
        <v>104</v>
      </c>
      <c r="F10" s="175" t="s">
        <v>124</v>
      </c>
      <c r="G10" s="176" t="s">
        <v>50</v>
      </c>
      <c r="H10" s="167" t="s">
        <v>215</v>
      </c>
      <c r="I10" s="23"/>
      <c r="J10" s="257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2:26" s="15" customFormat="1" ht="22.5">
      <c r="B11" s="177" t="s">
        <v>24</v>
      </c>
      <c r="C11" s="177" t="s">
        <v>131</v>
      </c>
      <c r="D11" s="178" t="s">
        <v>127</v>
      </c>
      <c r="E11" s="174" t="s">
        <v>104</v>
      </c>
      <c r="F11" s="173" t="s">
        <v>124</v>
      </c>
      <c r="G11" s="174" t="s">
        <v>50</v>
      </c>
      <c r="H11" s="172" t="s">
        <v>215</v>
      </c>
      <c r="I11" s="24"/>
      <c r="J11" s="258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2:26" s="15" customFormat="1" ht="22.5">
      <c r="B12" s="179" t="s">
        <v>25</v>
      </c>
      <c r="C12" s="180" t="s">
        <v>130</v>
      </c>
      <c r="D12" s="181" t="s">
        <v>127</v>
      </c>
      <c r="E12" s="167" t="s">
        <v>104</v>
      </c>
      <c r="F12" s="175" t="s">
        <v>124</v>
      </c>
      <c r="G12" s="167" t="s">
        <v>50</v>
      </c>
      <c r="H12" s="167" t="s">
        <v>215</v>
      </c>
      <c r="I12" s="23"/>
      <c r="J12" s="258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2:26" s="15" customFormat="1" ht="22.5">
      <c r="B13" s="177" t="s">
        <v>74</v>
      </c>
      <c r="C13" s="177" t="s">
        <v>220</v>
      </c>
      <c r="D13" s="178" t="s">
        <v>46</v>
      </c>
      <c r="E13" s="174" t="s">
        <v>104</v>
      </c>
      <c r="F13" s="174" t="s">
        <v>124</v>
      </c>
      <c r="G13" s="174" t="s">
        <v>50</v>
      </c>
      <c r="H13" s="172" t="s">
        <v>215</v>
      </c>
      <c r="I13" s="24"/>
      <c r="J13" s="258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2:26" s="12" customFormat="1" ht="22.5">
      <c r="B14" s="165" t="s">
        <v>37</v>
      </c>
      <c r="C14" s="165" t="s">
        <v>147</v>
      </c>
      <c r="D14" s="166" t="s">
        <v>46</v>
      </c>
      <c r="E14" s="167" t="s">
        <v>58</v>
      </c>
      <c r="F14" s="175" t="s">
        <v>132</v>
      </c>
      <c r="G14" s="176" t="s">
        <v>155</v>
      </c>
      <c r="H14" s="167" t="s">
        <v>215</v>
      </c>
      <c r="I14" s="23"/>
      <c r="J14" s="257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2:26" s="12" customFormat="1" ht="22.5">
      <c r="B15" s="177" t="s">
        <v>224</v>
      </c>
      <c r="C15" s="177" t="s">
        <v>133</v>
      </c>
      <c r="D15" s="178" t="s">
        <v>225</v>
      </c>
      <c r="E15" s="174" t="s">
        <v>226</v>
      </c>
      <c r="F15" s="174" t="s">
        <v>132</v>
      </c>
      <c r="G15" s="174" t="s">
        <v>51</v>
      </c>
      <c r="H15" s="172" t="s">
        <v>215</v>
      </c>
      <c r="I15" s="24"/>
      <c r="J15" s="258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2:26" s="15" customFormat="1" ht="22.5">
      <c r="B16" s="165" t="s">
        <v>135</v>
      </c>
      <c r="C16" s="165" t="s">
        <v>135</v>
      </c>
      <c r="D16" s="166" t="s">
        <v>134</v>
      </c>
      <c r="E16" s="167" t="s">
        <v>59</v>
      </c>
      <c r="F16" s="182" t="s">
        <v>132</v>
      </c>
      <c r="G16" s="169" t="s">
        <v>73</v>
      </c>
      <c r="H16" s="167" t="s">
        <v>215</v>
      </c>
      <c r="I16" s="23"/>
      <c r="J16" s="255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2:26" s="15" customFormat="1" ht="22.5">
      <c r="B17" s="177" t="s">
        <v>136</v>
      </c>
      <c r="C17" s="177" t="s">
        <v>136</v>
      </c>
      <c r="D17" s="178" t="s">
        <v>134</v>
      </c>
      <c r="E17" s="174" t="s">
        <v>59</v>
      </c>
      <c r="F17" s="174" t="s">
        <v>132</v>
      </c>
      <c r="G17" s="174" t="s">
        <v>73</v>
      </c>
      <c r="H17" s="172" t="s">
        <v>215</v>
      </c>
      <c r="I17" s="24"/>
      <c r="J17" s="258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2:26" s="12" customFormat="1" ht="22.5">
      <c r="B18" s="165" t="s">
        <v>138</v>
      </c>
      <c r="C18" s="165" t="s">
        <v>213</v>
      </c>
      <c r="D18" s="166" t="s">
        <v>137</v>
      </c>
      <c r="E18" s="167" t="s">
        <v>59</v>
      </c>
      <c r="F18" s="175" t="s">
        <v>132</v>
      </c>
      <c r="G18" s="176" t="s">
        <v>73</v>
      </c>
      <c r="H18" s="167" t="s">
        <v>215</v>
      </c>
      <c r="I18" s="23"/>
      <c r="J18" s="257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2:26" s="12" customFormat="1" ht="22.5">
      <c r="B19" s="177" t="s">
        <v>138</v>
      </c>
      <c r="C19" s="177" t="s">
        <v>214</v>
      </c>
      <c r="D19" s="178" t="s">
        <v>137</v>
      </c>
      <c r="E19" s="174" t="s">
        <v>59</v>
      </c>
      <c r="F19" s="174" t="s">
        <v>132</v>
      </c>
      <c r="G19" s="174" t="s">
        <v>50</v>
      </c>
      <c r="H19" s="172" t="s">
        <v>210</v>
      </c>
      <c r="I19" s="24"/>
      <c r="J19" s="258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2:26" s="12" customFormat="1" ht="22.5">
      <c r="B20" s="180" t="s">
        <v>204</v>
      </c>
      <c r="C20" s="180" t="s">
        <v>205</v>
      </c>
      <c r="D20" s="181" t="s">
        <v>197</v>
      </c>
      <c r="E20" s="167" t="s">
        <v>194</v>
      </c>
      <c r="F20" s="183" t="s">
        <v>132</v>
      </c>
      <c r="G20" s="167" t="s">
        <v>50</v>
      </c>
      <c r="H20" s="184" t="s">
        <v>211</v>
      </c>
      <c r="I20" s="24"/>
      <c r="J20" s="255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2:26" s="12" customFormat="1" ht="22.5">
      <c r="B21" s="177" t="s">
        <v>113</v>
      </c>
      <c r="C21" s="177" t="s">
        <v>188</v>
      </c>
      <c r="D21" s="178" t="s">
        <v>143</v>
      </c>
      <c r="E21" s="174" t="s">
        <v>185</v>
      </c>
      <c r="F21" s="174" t="s">
        <v>132</v>
      </c>
      <c r="G21" s="174" t="s">
        <v>50</v>
      </c>
      <c r="H21" s="172" t="s">
        <v>215</v>
      </c>
      <c r="I21" s="24"/>
      <c r="J21" s="258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2:26" s="12" customFormat="1" ht="11.25">
      <c r="B22" s="165" t="s">
        <v>38</v>
      </c>
      <c r="C22" s="165" t="s">
        <v>148</v>
      </c>
      <c r="D22" s="166" t="s">
        <v>218</v>
      </c>
      <c r="E22" s="167" t="s">
        <v>58</v>
      </c>
      <c r="F22" s="175" t="s">
        <v>132</v>
      </c>
      <c r="G22" s="169" t="s">
        <v>50</v>
      </c>
      <c r="H22" s="167" t="s">
        <v>215</v>
      </c>
      <c r="I22" s="23"/>
      <c r="J22" s="255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2:26" s="12" customFormat="1" ht="11.25">
      <c r="B23" s="170" t="s">
        <v>174</v>
      </c>
      <c r="C23" s="170" t="s">
        <v>175</v>
      </c>
      <c r="D23" s="171" t="s">
        <v>176</v>
      </c>
      <c r="E23" s="174" t="s">
        <v>90</v>
      </c>
      <c r="F23" s="185" t="s">
        <v>132</v>
      </c>
      <c r="G23" s="186" t="s">
        <v>49</v>
      </c>
      <c r="H23" s="172" t="s">
        <v>215</v>
      </c>
      <c r="I23" s="24"/>
      <c r="J23" s="255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2:26" s="12" customFormat="1" ht="11.25">
      <c r="B24" s="165" t="s">
        <v>140</v>
      </c>
      <c r="C24" s="165" t="s">
        <v>149</v>
      </c>
      <c r="D24" s="166" t="s">
        <v>139</v>
      </c>
      <c r="E24" s="167" t="s">
        <v>58</v>
      </c>
      <c r="F24" s="175" t="s">
        <v>132</v>
      </c>
      <c r="G24" s="169" t="s">
        <v>50</v>
      </c>
      <c r="H24" s="167" t="s">
        <v>215</v>
      </c>
      <c r="I24" s="23"/>
      <c r="J24" s="255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2:26" s="12" customFormat="1" ht="22.5">
      <c r="B25" s="170" t="s">
        <v>141</v>
      </c>
      <c r="C25" s="170" t="s">
        <v>146</v>
      </c>
      <c r="D25" s="171" t="s">
        <v>142</v>
      </c>
      <c r="E25" s="186" t="s">
        <v>230</v>
      </c>
      <c r="F25" s="173" t="s">
        <v>132</v>
      </c>
      <c r="G25" s="187" t="s">
        <v>54</v>
      </c>
      <c r="H25" s="187" t="s">
        <v>198</v>
      </c>
      <c r="I25" s="25"/>
      <c r="J25" s="255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2:26" s="12" customFormat="1" ht="22.5">
      <c r="B26" s="165" t="s">
        <v>28</v>
      </c>
      <c r="C26" s="165" t="s">
        <v>144</v>
      </c>
      <c r="D26" s="176" t="s">
        <v>142</v>
      </c>
      <c r="E26" s="176" t="s">
        <v>1</v>
      </c>
      <c r="F26" s="175" t="s">
        <v>132</v>
      </c>
      <c r="G26" s="176" t="s">
        <v>54</v>
      </c>
      <c r="H26" s="176" t="s">
        <v>217</v>
      </c>
      <c r="I26" s="25"/>
      <c r="J26" s="255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2:26" s="12" customFormat="1" ht="11.25">
      <c r="B27" s="170" t="s">
        <v>151</v>
      </c>
      <c r="C27" s="170" t="s">
        <v>145</v>
      </c>
      <c r="D27" s="171" t="s">
        <v>23</v>
      </c>
      <c r="E27" s="174" t="s">
        <v>60</v>
      </c>
      <c r="F27" s="173" t="s">
        <v>132</v>
      </c>
      <c r="G27" s="187" t="s">
        <v>52</v>
      </c>
      <c r="H27" s="172" t="s">
        <v>215</v>
      </c>
      <c r="I27" s="24"/>
      <c r="J27" s="255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2:26" s="12" customFormat="1" ht="11.25">
      <c r="B28" s="165" t="s">
        <v>152</v>
      </c>
      <c r="C28" s="165" t="s">
        <v>153</v>
      </c>
      <c r="D28" s="176" t="s">
        <v>23</v>
      </c>
      <c r="E28" s="176" t="s">
        <v>61</v>
      </c>
      <c r="F28" s="175" t="s">
        <v>132</v>
      </c>
      <c r="G28" s="176" t="s">
        <v>53</v>
      </c>
      <c r="H28" s="176" t="s">
        <v>215</v>
      </c>
      <c r="I28" s="23"/>
      <c r="J28" s="255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2:26" s="12" customFormat="1" ht="11.25">
      <c r="B29" s="170" t="s">
        <v>208</v>
      </c>
      <c r="C29" s="170" t="s">
        <v>156</v>
      </c>
      <c r="D29" s="171" t="s">
        <v>150</v>
      </c>
      <c r="E29" s="174" t="s">
        <v>61</v>
      </c>
      <c r="F29" s="173" t="s">
        <v>132</v>
      </c>
      <c r="G29" s="187" t="s">
        <v>53</v>
      </c>
      <c r="H29" s="172" t="s">
        <v>215</v>
      </c>
      <c r="I29" s="24"/>
      <c r="J29" s="255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2:26" s="12" customFormat="1" ht="11.25">
      <c r="B30" s="165" t="s">
        <v>209</v>
      </c>
      <c r="C30" s="165" t="s">
        <v>157</v>
      </c>
      <c r="D30" s="176" t="s">
        <v>150</v>
      </c>
      <c r="E30" s="176" t="s">
        <v>60</v>
      </c>
      <c r="F30" s="175" t="s">
        <v>132</v>
      </c>
      <c r="G30" s="176" t="s">
        <v>52</v>
      </c>
      <c r="H30" s="176" t="s">
        <v>215</v>
      </c>
      <c r="I30" s="23"/>
      <c r="J30" s="255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2:26" s="4" customFormat="1" ht="22.5">
      <c r="B31" s="170" t="s">
        <v>206</v>
      </c>
      <c r="C31" s="170" t="s">
        <v>207</v>
      </c>
      <c r="D31" s="171" t="s">
        <v>87</v>
      </c>
      <c r="E31" s="174" t="s">
        <v>62</v>
      </c>
      <c r="F31" s="173" t="s">
        <v>132</v>
      </c>
      <c r="G31" s="187" t="s">
        <v>54</v>
      </c>
      <c r="H31" s="172" t="s">
        <v>62</v>
      </c>
      <c r="I31" s="24"/>
      <c r="J31" s="255"/>
      <c r="K31"/>
      <c r="L31"/>
      <c r="M31"/>
      <c r="N31"/>
      <c r="O31"/>
      <c r="P31"/>
      <c r="Q31"/>
    </row>
    <row r="32" spans="2:26">
      <c r="C32"/>
    </row>
  </sheetData>
  <mergeCells count="9">
    <mergeCell ref="D2:J3"/>
    <mergeCell ref="J6:J7"/>
    <mergeCell ref="D6:D7"/>
    <mergeCell ref="B6:B7"/>
    <mergeCell ref="C6:C7"/>
    <mergeCell ref="G6:G7"/>
    <mergeCell ref="H6:H7"/>
    <mergeCell ref="E6:E7"/>
    <mergeCell ref="F6:F7"/>
  </mergeCells>
  <phoneticPr fontId="17" type="noConversion"/>
  <pageMargins left="0.23622047244094491" right="0.15748031496062992" top="0.43307086614173229" bottom="0.4" header="0" footer="0"/>
  <pageSetup paperSize="9" fitToHeight="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D46"/>
  <sheetViews>
    <sheetView workbookViewId="0">
      <selection sqref="A1:B1"/>
    </sheetView>
  </sheetViews>
  <sheetFormatPr defaultColWidth="11.42578125" defaultRowHeight="12.75"/>
  <cols>
    <col min="1" max="1" width="9.28515625" style="27" customWidth="1"/>
    <col min="2" max="3" width="14.140625" style="27" customWidth="1"/>
    <col min="4" max="6" width="11.42578125" style="27"/>
    <col min="7" max="8" width="12.28515625" style="27" customWidth="1"/>
    <col min="9" max="9" width="12" style="27" customWidth="1"/>
    <col min="10" max="16" width="11.42578125" style="27"/>
    <col min="17" max="17" width="11" style="27" bestFit="1" customWidth="1"/>
    <col min="18" max="18" width="10.140625" style="27" bestFit="1" customWidth="1"/>
    <col min="19" max="19" width="8.28515625" style="27" bestFit="1" customWidth="1"/>
    <col min="20" max="20" width="2.42578125" style="27" customWidth="1"/>
    <col min="21" max="21" width="11" style="27" bestFit="1" customWidth="1"/>
    <col min="22" max="22" width="6.85546875" style="27" bestFit="1" customWidth="1"/>
    <col min="23" max="23" width="11" style="27" bestFit="1" customWidth="1"/>
    <col min="24" max="24" width="8.42578125" style="27" customWidth="1"/>
    <col min="25" max="25" width="11.42578125" style="27"/>
    <col min="26" max="26" width="13.7109375" style="27" customWidth="1"/>
    <col min="27" max="16384" width="11.42578125" style="27"/>
  </cols>
  <sheetData>
    <row r="1" spans="1:30">
      <c r="A1" s="298" t="s">
        <v>64</v>
      </c>
      <c r="B1" s="299"/>
      <c r="C1" s="26"/>
      <c r="D1" s="26"/>
      <c r="E1" s="26"/>
      <c r="F1" s="26"/>
    </row>
    <row r="2" spans="1:30">
      <c r="A2" s="300" t="s">
        <v>65</v>
      </c>
      <c r="B2" s="299"/>
      <c r="C2" s="26"/>
      <c r="D2" s="26"/>
      <c r="E2" s="26"/>
      <c r="F2" s="26"/>
    </row>
    <row r="3" spans="1:30">
      <c r="A3" s="26"/>
      <c r="B3" s="26"/>
      <c r="C3" s="26"/>
      <c r="D3" s="26"/>
      <c r="E3" s="26"/>
      <c r="F3" s="26"/>
      <c r="S3" s="28"/>
    </row>
    <row r="4" spans="1:30">
      <c r="A4" s="29" t="s">
        <v>66</v>
      </c>
      <c r="B4" s="26"/>
      <c r="C4" s="26"/>
      <c r="D4" s="26"/>
      <c r="E4" s="26"/>
      <c r="F4" s="26"/>
    </row>
    <row r="5" spans="1:30">
      <c r="A5" s="30" t="s">
        <v>67</v>
      </c>
      <c r="B5" s="26"/>
      <c r="C5" s="26"/>
      <c r="D5" s="26"/>
      <c r="E5" s="26"/>
      <c r="F5" s="26"/>
    </row>
    <row r="6" spans="1:30">
      <c r="A6" s="26" t="s">
        <v>68</v>
      </c>
      <c r="B6" s="26"/>
      <c r="C6" s="26"/>
      <c r="D6" s="26"/>
      <c r="E6" s="26"/>
      <c r="F6" s="26"/>
    </row>
    <row r="7" spans="1:30" ht="13.5" thickBot="1">
      <c r="A7" s="107" t="s">
        <v>235</v>
      </c>
      <c r="B7" s="32"/>
      <c r="C7" s="32"/>
      <c r="D7" s="32"/>
      <c r="E7" s="32"/>
      <c r="F7" s="32"/>
      <c r="G7" s="32"/>
    </row>
    <row r="8" spans="1:30" ht="13.5" thickBo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9"/>
      <c r="L8" s="108"/>
      <c r="M8" s="108"/>
      <c r="N8" s="108"/>
      <c r="O8" s="108"/>
    </row>
    <row r="9" spans="1:30" ht="26.25" thickBot="1">
      <c r="B9" s="110"/>
      <c r="C9" s="111">
        <v>2014</v>
      </c>
      <c r="D9" s="112">
        <v>2013</v>
      </c>
      <c r="E9" s="112">
        <v>2012</v>
      </c>
      <c r="F9" s="113">
        <v>2011</v>
      </c>
      <c r="G9" s="113">
        <v>2010</v>
      </c>
      <c r="H9" s="113">
        <v>2009</v>
      </c>
      <c r="I9" s="113">
        <v>2008</v>
      </c>
      <c r="J9" s="114">
        <v>2007</v>
      </c>
      <c r="K9" s="115" t="s">
        <v>9</v>
      </c>
      <c r="L9" s="116" t="s">
        <v>10</v>
      </c>
      <c r="M9" s="116" t="s">
        <v>183</v>
      </c>
      <c r="N9" s="117" t="s">
        <v>192</v>
      </c>
      <c r="Q9" s="27">
        <v>2009</v>
      </c>
      <c r="R9" s="27">
        <v>2008</v>
      </c>
      <c r="S9" s="27" t="s">
        <v>177</v>
      </c>
      <c r="U9" s="27">
        <v>2010</v>
      </c>
      <c r="W9" s="27">
        <v>2011</v>
      </c>
      <c r="Y9" s="27">
        <v>2012</v>
      </c>
      <c r="AA9" s="27">
        <v>2013</v>
      </c>
      <c r="AC9" s="27">
        <v>2014</v>
      </c>
    </row>
    <row r="10" spans="1:30">
      <c r="B10" s="47" t="s">
        <v>11</v>
      </c>
      <c r="C10" s="118">
        <v>18439</v>
      </c>
      <c r="D10" s="118">
        <v>34206</v>
      </c>
      <c r="E10" s="118">
        <v>28740</v>
      </c>
      <c r="F10" s="118">
        <v>56170</v>
      </c>
      <c r="G10" s="118">
        <v>87771</v>
      </c>
      <c r="H10" s="118">
        <v>126826</v>
      </c>
      <c r="I10" s="118">
        <v>200967</v>
      </c>
      <c r="J10" s="118">
        <v>369283</v>
      </c>
      <c r="K10" s="49">
        <f t="shared" ref="K10:K22" si="0">I10/J10-1</f>
        <v>-0.45579135784750446</v>
      </c>
      <c r="L10" s="50">
        <f t="shared" ref="L10:L22" si="1">H10/I10-1</f>
        <v>-0.36892126568043515</v>
      </c>
      <c r="M10" s="50">
        <f t="shared" ref="M10:M22" si="2">G10/H10-1</f>
        <v>-0.30794158926403103</v>
      </c>
      <c r="N10" s="51">
        <f t="shared" ref="N10:N21" si="3">F10/G10-1</f>
        <v>-0.36003919289970487</v>
      </c>
      <c r="P10" s="27" t="s">
        <v>11</v>
      </c>
      <c r="Q10" s="52">
        <f>H10</f>
        <v>126826</v>
      </c>
      <c r="R10" s="52">
        <f>I10</f>
        <v>200967</v>
      </c>
      <c r="S10" s="53">
        <f t="shared" ref="S10:S21" si="4">Q10/R10-1</f>
        <v>-0.36892126568043515</v>
      </c>
      <c r="U10" s="52">
        <f>G10</f>
        <v>87771</v>
      </c>
      <c r="V10" s="53">
        <f t="shared" ref="V10:V21" si="5">U10/Q10-1</f>
        <v>-0.30794158926403103</v>
      </c>
      <c r="W10" s="52">
        <f>F10</f>
        <v>56170</v>
      </c>
      <c r="X10" s="53">
        <f t="shared" ref="X10:X21" si="6">W10/U10-1</f>
        <v>-0.36003919289970487</v>
      </c>
      <c r="Y10" s="52">
        <f>E10</f>
        <v>28740</v>
      </c>
      <c r="Z10" s="53">
        <f t="shared" ref="Z10:Z21" si="7">Y10/W10-1</f>
        <v>-0.48833897098095069</v>
      </c>
      <c r="AA10" s="52">
        <f>D10</f>
        <v>34206</v>
      </c>
      <c r="AB10" s="53">
        <f t="shared" ref="AB10:AB21" si="8">AA10/Y10-1</f>
        <v>0.19018789144050108</v>
      </c>
      <c r="AC10" s="52">
        <f>C10</f>
        <v>18439</v>
      </c>
      <c r="AD10" s="53">
        <f t="shared" ref="AD10:AD21" si="9">AC10/AA10-1</f>
        <v>-0.46094252470326846</v>
      </c>
    </row>
    <row r="11" spans="1:30" ht="13.5" thickBot="1">
      <c r="B11" s="54" t="s">
        <v>12</v>
      </c>
      <c r="C11" s="118">
        <v>17311</v>
      </c>
      <c r="D11" s="118">
        <v>30051</v>
      </c>
      <c r="E11" s="118">
        <v>45260</v>
      </c>
      <c r="F11" s="118">
        <v>83981</v>
      </c>
      <c r="G11" s="118">
        <v>95062</v>
      </c>
      <c r="H11" s="118">
        <v>151568</v>
      </c>
      <c r="I11" s="118">
        <v>215278</v>
      </c>
      <c r="J11" s="118">
        <v>318533</v>
      </c>
      <c r="K11" s="55">
        <f t="shared" si="0"/>
        <v>-0.3241579365403271</v>
      </c>
      <c r="L11" s="56">
        <f t="shared" si="1"/>
        <v>-0.29594292031698544</v>
      </c>
      <c r="M11" s="56">
        <f t="shared" si="2"/>
        <v>-0.3728095640240684</v>
      </c>
      <c r="N11" s="57">
        <f t="shared" si="3"/>
        <v>-0.11656603059056192</v>
      </c>
      <c r="O11" s="53"/>
      <c r="P11" s="53" t="s">
        <v>12</v>
      </c>
      <c r="Q11" s="52">
        <f t="shared" ref="Q11:R21" si="10">Q10+H11</f>
        <v>278394</v>
      </c>
      <c r="R11" s="52">
        <f t="shared" si="10"/>
        <v>416245</v>
      </c>
      <c r="S11" s="53">
        <f t="shared" si="4"/>
        <v>-0.33117755168230245</v>
      </c>
      <c r="U11" s="52">
        <f t="shared" ref="U11:U21" si="11">G11+U10</f>
        <v>182833</v>
      </c>
      <c r="V11" s="53">
        <f t="shared" si="5"/>
        <v>-0.34325811619503299</v>
      </c>
      <c r="W11" s="52">
        <f t="shared" ref="W11:W21" si="12">F11+W10</f>
        <v>140151</v>
      </c>
      <c r="X11" s="53">
        <f t="shared" si="6"/>
        <v>-0.23344800993256143</v>
      </c>
      <c r="Y11" s="52">
        <f t="shared" ref="Y11:Y21" si="13">E11+Y10</f>
        <v>74000</v>
      </c>
      <c r="Z11" s="53">
        <f t="shared" si="7"/>
        <v>-0.4719980592361096</v>
      </c>
      <c r="AA11" s="52">
        <f t="shared" ref="AA11:AA21" si="14">D11+AA10</f>
        <v>64257</v>
      </c>
      <c r="AB11" s="53">
        <f t="shared" si="8"/>
        <v>-0.1316621621621622</v>
      </c>
      <c r="AC11" s="52">
        <f t="shared" ref="AC11:AC21" si="15">C11+AC10</f>
        <v>35750</v>
      </c>
      <c r="AD11" s="53">
        <f t="shared" si="9"/>
        <v>-0.44364038159266694</v>
      </c>
    </row>
    <row r="12" spans="1:30" ht="13.5" thickBot="1">
      <c r="B12" s="54" t="s">
        <v>13</v>
      </c>
      <c r="C12" s="118">
        <v>15772</v>
      </c>
      <c r="D12" s="118">
        <v>21653</v>
      </c>
      <c r="E12" s="118">
        <v>39456</v>
      </c>
      <c r="F12" s="118">
        <v>61931</v>
      </c>
      <c r="G12" s="118">
        <v>83244</v>
      </c>
      <c r="H12" s="118">
        <v>93400</v>
      </c>
      <c r="I12" s="118">
        <v>170584</v>
      </c>
      <c r="J12" s="119">
        <v>299561</v>
      </c>
      <c r="K12" s="55">
        <f t="shared" si="0"/>
        <v>-0.43055337644085845</v>
      </c>
      <c r="L12" s="56">
        <f t="shared" si="1"/>
        <v>-0.45246916475167664</v>
      </c>
      <c r="M12" s="56">
        <f t="shared" si="2"/>
        <v>-0.10873661670235546</v>
      </c>
      <c r="N12" s="57">
        <f t="shared" si="3"/>
        <v>-0.25603046465811352</v>
      </c>
      <c r="P12" s="27" t="s">
        <v>13</v>
      </c>
      <c r="Q12" s="52">
        <f t="shared" si="10"/>
        <v>371794</v>
      </c>
      <c r="R12" s="52">
        <f t="shared" si="10"/>
        <v>586829</v>
      </c>
      <c r="S12" s="53">
        <f t="shared" si="4"/>
        <v>-0.36643553743935631</v>
      </c>
      <c r="U12" s="52">
        <f t="shared" si="11"/>
        <v>266077</v>
      </c>
      <c r="V12" s="53">
        <f t="shared" si="5"/>
        <v>-0.28434294259724469</v>
      </c>
      <c r="W12" s="52">
        <f t="shared" si="12"/>
        <v>202082</v>
      </c>
      <c r="X12" s="53">
        <f t="shared" si="6"/>
        <v>-0.2405130845582294</v>
      </c>
      <c r="Y12" s="52">
        <f t="shared" si="13"/>
        <v>113456</v>
      </c>
      <c r="Z12" s="53">
        <f t="shared" si="7"/>
        <v>-0.4385645431062638</v>
      </c>
      <c r="AA12" s="52">
        <f t="shared" si="14"/>
        <v>85910</v>
      </c>
      <c r="AB12" s="53">
        <f t="shared" si="8"/>
        <v>-0.24279015653645464</v>
      </c>
      <c r="AC12" s="52">
        <f t="shared" si="15"/>
        <v>51522</v>
      </c>
      <c r="AD12" s="53">
        <f t="shared" si="9"/>
        <v>-0.40027936212315218</v>
      </c>
    </row>
    <row r="13" spans="1:30">
      <c r="B13" s="54" t="s">
        <v>14</v>
      </c>
      <c r="C13" s="118">
        <v>21231</v>
      </c>
      <c r="D13" s="118">
        <v>23958</v>
      </c>
      <c r="E13" s="118">
        <v>47123</v>
      </c>
      <c r="F13" s="118">
        <v>61754</v>
      </c>
      <c r="G13" s="118">
        <v>61335</v>
      </c>
      <c r="H13" s="118">
        <v>110055</v>
      </c>
      <c r="I13" s="118">
        <v>162691</v>
      </c>
      <c r="J13" s="118">
        <v>359926</v>
      </c>
      <c r="K13" s="55">
        <f t="shared" si="0"/>
        <v>-0.54798764190416915</v>
      </c>
      <c r="L13" s="56">
        <f t="shared" si="1"/>
        <v>-0.32353356977337411</v>
      </c>
      <c r="M13" s="56">
        <f t="shared" si="2"/>
        <v>-0.44268774703557312</v>
      </c>
      <c r="N13" s="57">
        <f t="shared" si="3"/>
        <v>6.8313361049971988E-3</v>
      </c>
      <c r="P13" s="27" t="s">
        <v>14</v>
      </c>
      <c r="Q13" s="52">
        <f t="shared" si="10"/>
        <v>481849</v>
      </c>
      <c r="R13" s="52">
        <f t="shared" si="10"/>
        <v>749520</v>
      </c>
      <c r="S13" s="53">
        <f t="shared" si="4"/>
        <v>-0.35712322553100651</v>
      </c>
      <c r="U13" s="52">
        <f t="shared" si="11"/>
        <v>327412</v>
      </c>
      <c r="V13" s="53">
        <f t="shared" si="5"/>
        <v>-0.32050912215237559</v>
      </c>
      <c r="W13" s="52">
        <f t="shared" si="12"/>
        <v>263836</v>
      </c>
      <c r="X13" s="53">
        <f t="shared" si="6"/>
        <v>-0.19417736674281949</v>
      </c>
      <c r="Y13" s="52">
        <f t="shared" si="13"/>
        <v>160579</v>
      </c>
      <c r="Z13" s="53">
        <f t="shared" si="7"/>
        <v>-0.39136812262162857</v>
      </c>
      <c r="AA13" s="52">
        <f t="shared" si="14"/>
        <v>109868</v>
      </c>
      <c r="AB13" s="53">
        <f t="shared" si="8"/>
        <v>-0.31580094532909031</v>
      </c>
      <c r="AC13" s="52">
        <f t="shared" si="15"/>
        <v>72753</v>
      </c>
      <c r="AD13" s="53">
        <f t="shared" si="9"/>
        <v>-0.33781446827101613</v>
      </c>
    </row>
    <row r="14" spans="1:30">
      <c r="B14" s="54" t="s">
        <v>15</v>
      </c>
      <c r="C14" s="58"/>
      <c r="D14" s="118">
        <v>26431</v>
      </c>
      <c r="E14" s="118">
        <v>32266</v>
      </c>
      <c r="F14" s="118">
        <v>64417</v>
      </c>
      <c r="G14" s="118">
        <v>61581</v>
      </c>
      <c r="H14" s="118">
        <v>125967</v>
      </c>
      <c r="I14" s="118">
        <v>203146</v>
      </c>
      <c r="J14" s="118">
        <v>324586</v>
      </c>
      <c r="K14" s="55">
        <f t="shared" si="0"/>
        <v>-0.37413813288311881</v>
      </c>
      <c r="L14" s="56">
        <f t="shared" si="1"/>
        <v>-0.37991887607927299</v>
      </c>
      <c r="M14" s="56">
        <f t="shared" si="2"/>
        <v>-0.51113386839410324</v>
      </c>
      <c r="N14" s="57">
        <f t="shared" si="3"/>
        <v>4.6053165749175839E-2</v>
      </c>
      <c r="P14" s="27" t="s">
        <v>15</v>
      </c>
      <c r="Q14" s="52">
        <f t="shared" si="10"/>
        <v>607816</v>
      </c>
      <c r="R14" s="52">
        <f t="shared" si="10"/>
        <v>952666</v>
      </c>
      <c r="S14" s="53">
        <f t="shared" si="4"/>
        <v>-0.36198415814146823</v>
      </c>
      <c r="U14" s="52">
        <f t="shared" si="11"/>
        <v>388993</v>
      </c>
      <c r="V14" s="53">
        <f t="shared" si="5"/>
        <v>-0.36001520196901693</v>
      </c>
      <c r="W14" s="52">
        <f t="shared" si="12"/>
        <v>328253</v>
      </c>
      <c r="X14" s="53">
        <f t="shared" si="6"/>
        <v>-0.15614676870792021</v>
      </c>
      <c r="Y14" s="52">
        <f t="shared" si="13"/>
        <v>192845</v>
      </c>
      <c r="Z14" s="53">
        <f t="shared" si="7"/>
        <v>-0.41251108139148762</v>
      </c>
      <c r="AA14" s="52">
        <f t="shared" si="14"/>
        <v>136299</v>
      </c>
      <c r="AB14" s="53">
        <f t="shared" si="8"/>
        <v>-0.29321994347792268</v>
      </c>
      <c r="AC14" s="52">
        <f t="shared" si="15"/>
        <v>72753</v>
      </c>
      <c r="AD14" s="53">
        <f t="shared" si="9"/>
        <v>-0.466224990645566</v>
      </c>
    </row>
    <row r="15" spans="1:30">
      <c r="B15" s="54" t="s">
        <v>16</v>
      </c>
      <c r="C15" s="58"/>
      <c r="D15" s="118">
        <v>20245</v>
      </c>
      <c r="E15" s="118">
        <v>54607</v>
      </c>
      <c r="F15" s="118">
        <v>50037</v>
      </c>
      <c r="G15" s="118">
        <v>72888</v>
      </c>
      <c r="H15" s="118">
        <v>166297</v>
      </c>
      <c r="I15" s="118">
        <v>136907</v>
      </c>
      <c r="J15" s="118">
        <v>317720</v>
      </c>
      <c r="K15" s="55">
        <f t="shared" si="0"/>
        <v>-0.56909542993831042</v>
      </c>
      <c r="L15" s="56">
        <f t="shared" si="1"/>
        <v>0.21467127320005552</v>
      </c>
      <c r="M15" s="56">
        <f t="shared" si="2"/>
        <v>-0.56169985026789426</v>
      </c>
      <c r="N15" s="57">
        <f t="shared" si="3"/>
        <v>-0.31350839644385908</v>
      </c>
      <c r="P15" s="27" t="s">
        <v>16</v>
      </c>
      <c r="Q15" s="52">
        <f t="shared" si="10"/>
        <v>774113</v>
      </c>
      <c r="R15" s="52">
        <f t="shared" si="10"/>
        <v>1089573</v>
      </c>
      <c r="S15" s="53">
        <f t="shared" si="4"/>
        <v>-0.28952626395844983</v>
      </c>
      <c r="U15" s="52">
        <f t="shared" si="11"/>
        <v>461881</v>
      </c>
      <c r="V15" s="53">
        <f t="shared" si="5"/>
        <v>-0.40334163100219222</v>
      </c>
      <c r="W15" s="52">
        <f t="shared" si="12"/>
        <v>378290</v>
      </c>
      <c r="X15" s="53">
        <f t="shared" si="6"/>
        <v>-0.18097951636893483</v>
      </c>
      <c r="Y15" s="52">
        <f t="shared" si="13"/>
        <v>247452</v>
      </c>
      <c r="Z15" s="53">
        <f t="shared" si="7"/>
        <v>-0.34586692748949222</v>
      </c>
      <c r="AA15" s="52">
        <f t="shared" si="14"/>
        <v>156544</v>
      </c>
      <c r="AB15" s="53">
        <f t="shared" si="8"/>
        <v>-0.36737629924187321</v>
      </c>
      <c r="AC15" s="52">
        <f t="shared" si="15"/>
        <v>72753</v>
      </c>
      <c r="AD15" s="53">
        <f t="shared" si="9"/>
        <v>-0.53525526369582987</v>
      </c>
    </row>
    <row r="16" spans="1:30">
      <c r="B16" s="54" t="s">
        <v>17</v>
      </c>
      <c r="C16" s="59"/>
      <c r="D16" s="118">
        <v>17945</v>
      </c>
      <c r="E16" s="118">
        <v>43983</v>
      </c>
      <c r="F16" s="118">
        <v>76173</v>
      </c>
      <c r="G16" s="118">
        <v>138147</v>
      </c>
      <c r="H16" s="118">
        <v>149223</v>
      </c>
      <c r="I16" s="118">
        <v>162609</v>
      </c>
      <c r="J16" s="118">
        <v>292313</v>
      </c>
      <c r="K16" s="55">
        <f t="shared" si="0"/>
        <v>-0.44371615357510619</v>
      </c>
      <c r="L16" s="56">
        <f t="shared" si="1"/>
        <v>-8.2320166780436521E-2</v>
      </c>
      <c r="M16" s="56">
        <f t="shared" si="2"/>
        <v>-7.4224482821012794E-2</v>
      </c>
      <c r="N16" s="57">
        <f t="shared" si="3"/>
        <v>-0.44860909031683638</v>
      </c>
      <c r="P16" s="27" t="s">
        <v>17</v>
      </c>
      <c r="Q16" s="52">
        <f t="shared" si="10"/>
        <v>923336</v>
      </c>
      <c r="R16" s="52">
        <f t="shared" si="10"/>
        <v>1252182</v>
      </c>
      <c r="S16" s="53">
        <f t="shared" si="4"/>
        <v>-0.26261837336744975</v>
      </c>
      <c r="U16" s="52">
        <f t="shared" si="11"/>
        <v>600028</v>
      </c>
      <c r="V16" s="53">
        <f t="shared" si="5"/>
        <v>-0.35015205732257815</v>
      </c>
      <c r="W16" s="52">
        <f t="shared" si="12"/>
        <v>454463</v>
      </c>
      <c r="X16" s="53">
        <f t="shared" si="6"/>
        <v>-0.24259701213943352</v>
      </c>
      <c r="Y16" s="52">
        <f t="shared" si="13"/>
        <v>291435</v>
      </c>
      <c r="Z16" s="53">
        <f t="shared" si="7"/>
        <v>-0.3587266730184856</v>
      </c>
      <c r="AA16" s="52">
        <f t="shared" si="14"/>
        <v>174489</v>
      </c>
      <c r="AB16" s="53">
        <f t="shared" si="8"/>
        <v>-0.40127644243141691</v>
      </c>
      <c r="AC16" s="52">
        <f t="shared" si="15"/>
        <v>72753</v>
      </c>
      <c r="AD16" s="53">
        <f t="shared" si="9"/>
        <v>-0.58305108058387634</v>
      </c>
    </row>
    <row r="17" spans="2:30">
      <c r="B17" s="54" t="s">
        <v>18</v>
      </c>
      <c r="C17" s="58"/>
      <c r="D17" s="118">
        <v>18445</v>
      </c>
      <c r="E17" s="118">
        <v>24235</v>
      </c>
      <c r="F17" s="118">
        <v>46591</v>
      </c>
      <c r="G17" s="118">
        <v>81524</v>
      </c>
      <c r="H17" s="118">
        <v>112236</v>
      </c>
      <c r="I17" s="118">
        <v>112877</v>
      </c>
      <c r="J17" s="118">
        <v>267104</v>
      </c>
      <c r="K17" s="55">
        <f t="shared" si="0"/>
        <v>-0.57740430693662392</v>
      </c>
      <c r="L17" s="56">
        <f t="shared" si="1"/>
        <v>-5.6787476633858303E-3</v>
      </c>
      <c r="M17" s="56">
        <f t="shared" si="2"/>
        <v>-0.27363769200612997</v>
      </c>
      <c r="N17" s="57">
        <f t="shared" si="3"/>
        <v>-0.42849958294489965</v>
      </c>
      <c r="P17" s="27" t="s">
        <v>18</v>
      </c>
      <c r="Q17" s="52">
        <f t="shared" si="10"/>
        <v>1035572</v>
      </c>
      <c r="R17" s="52">
        <f t="shared" si="10"/>
        <v>1365059</v>
      </c>
      <c r="S17" s="53">
        <f t="shared" si="4"/>
        <v>-0.24137198465414311</v>
      </c>
      <c r="U17" s="52">
        <f t="shared" si="11"/>
        <v>681552</v>
      </c>
      <c r="V17" s="53">
        <f t="shared" si="5"/>
        <v>-0.34185937819871526</v>
      </c>
      <c r="W17" s="52">
        <f t="shared" si="12"/>
        <v>501054</v>
      </c>
      <c r="X17" s="53">
        <f t="shared" si="6"/>
        <v>-0.26483379111205019</v>
      </c>
      <c r="Y17" s="52">
        <f t="shared" si="13"/>
        <v>315670</v>
      </c>
      <c r="Z17" s="53">
        <f t="shared" si="7"/>
        <v>-0.36998806515864557</v>
      </c>
      <c r="AA17" s="52">
        <f t="shared" si="14"/>
        <v>192934</v>
      </c>
      <c r="AB17" s="53">
        <f t="shared" si="8"/>
        <v>-0.38881110019957554</v>
      </c>
      <c r="AC17" s="52">
        <f t="shared" si="15"/>
        <v>72753</v>
      </c>
      <c r="AD17" s="53">
        <f t="shared" si="9"/>
        <v>-0.62291249857464215</v>
      </c>
    </row>
    <row r="18" spans="2:30">
      <c r="B18" s="54" t="s">
        <v>19</v>
      </c>
      <c r="C18" s="58"/>
      <c r="D18" s="118">
        <v>14340</v>
      </c>
      <c r="E18" s="118">
        <v>31140</v>
      </c>
      <c r="F18" s="118">
        <v>37193</v>
      </c>
      <c r="G18" s="118">
        <v>78999</v>
      </c>
      <c r="H18" s="118">
        <v>128719</v>
      </c>
      <c r="I18" s="118">
        <v>154573</v>
      </c>
      <c r="J18" s="118">
        <v>278489</v>
      </c>
      <c r="K18" s="55">
        <f t="shared" si="0"/>
        <v>-0.44495832869520879</v>
      </c>
      <c r="L18" s="56">
        <f t="shared" si="1"/>
        <v>-0.16726077646160709</v>
      </c>
      <c r="M18" s="56">
        <f t="shared" si="2"/>
        <v>-0.3862677615581227</v>
      </c>
      <c r="N18" s="57">
        <f t="shared" si="3"/>
        <v>-0.52919657210850768</v>
      </c>
      <c r="P18" s="27" t="s">
        <v>19</v>
      </c>
      <c r="Q18" s="52">
        <f t="shared" si="10"/>
        <v>1164291</v>
      </c>
      <c r="R18" s="52">
        <f t="shared" si="10"/>
        <v>1519632</v>
      </c>
      <c r="S18" s="53">
        <f t="shared" si="4"/>
        <v>-0.2338335860260905</v>
      </c>
      <c r="U18" s="52">
        <f t="shared" si="11"/>
        <v>760551</v>
      </c>
      <c r="V18" s="53">
        <f t="shared" si="5"/>
        <v>-0.34676897785862815</v>
      </c>
      <c r="W18" s="52">
        <f t="shared" si="12"/>
        <v>538247</v>
      </c>
      <c r="X18" s="53">
        <f t="shared" si="6"/>
        <v>-0.29229335047879756</v>
      </c>
      <c r="Y18" s="52">
        <f t="shared" si="13"/>
        <v>346810</v>
      </c>
      <c r="Z18" s="53">
        <f t="shared" si="7"/>
        <v>-0.35566756526278831</v>
      </c>
      <c r="AA18" s="52">
        <f t="shared" si="14"/>
        <v>207274</v>
      </c>
      <c r="AB18" s="53">
        <f t="shared" si="8"/>
        <v>-0.40234133963841878</v>
      </c>
      <c r="AC18" s="52">
        <f t="shared" si="15"/>
        <v>72753</v>
      </c>
      <c r="AD18" s="53">
        <f t="shared" si="9"/>
        <v>-0.6490008394685296</v>
      </c>
    </row>
    <row r="19" spans="2:30">
      <c r="B19" s="54" t="s">
        <v>20</v>
      </c>
      <c r="C19" s="58"/>
      <c r="D19" s="118">
        <v>14661</v>
      </c>
      <c r="E19" s="118">
        <v>26304</v>
      </c>
      <c r="F19" s="118">
        <v>34826</v>
      </c>
      <c r="G19" s="118">
        <v>61088</v>
      </c>
      <c r="H19" s="118">
        <v>89036</v>
      </c>
      <c r="I19" s="118">
        <v>130855</v>
      </c>
      <c r="J19" s="118">
        <v>214839</v>
      </c>
      <c r="K19" s="55">
        <f t="shared" si="0"/>
        <v>-0.39091598825166751</v>
      </c>
      <c r="L19" s="56">
        <f t="shared" si="1"/>
        <v>-0.31958274425891253</v>
      </c>
      <c r="M19" s="56">
        <f t="shared" si="2"/>
        <v>-0.31389550294262991</v>
      </c>
      <c r="N19" s="57">
        <f t="shared" si="3"/>
        <v>-0.4299044002095338</v>
      </c>
      <c r="P19" s="27" t="s">
        <v>20</v>
      </c>
      <c r="Q19" s="52">
        <f t="shared" si="10"/>
        <v>1253327</v>
      </c>
      <c r="R19" s="52">
        <f t="shared" si="10"/>
        <v>1650487</v>
      </c>
      <c r="S19" s="53">
        <f t="shared" si="4"/>
        <v>-0.24063200740145185</v>
      </c>
      <c r="U19" s="52">
        <f t="shared" si="11"/>
        <v>821639</v>
      </c>
      <c r="V19" s="53">
        <f t="shared" si="5"/>
        <v>-0.3444336553828331</v>
      </c>
      <c r="W19" s="60">
        <f t="shared" si="12"/>
        <v>573073</v>
      </c>
      <c r="X19" s="61">
        <f t="shared" si="6"/>
        <v>-0.30252458804900939</v>
      </c>
      <c r="Y19" s="52">
        <f t="shared" si="13"/>
        <v>373114</v>
      </c>
      <c r="Z19" s="62">
        <f t="shared" si="7"/>
        <v>-0.34892413357460572</v>
      </c>
      <c r="AA19" s="52">
        <f t="shared" si="14"/>
        <v>221935</v>
      </c>
      <c r="AB19" s="61">
        <f t="shared" si="8"/>
        <v>-0.40518179430415369</v>
      </c>
      <c r="AC19" s="52">
        <f t="shared" si="15"/>
        <v>72753</v>
      </c>
      <c r="AD19" s="61">
        <f t="shared" si="9"/>
        <v>-0.67218780273503498</v>
      </c>
    </row>
    <row r="20" spans="2:30">
      <c r="B20" s="54" t="s">
        <v>21</v>
      </c>
      <c r="C20" s="58"/>
      <c r="D20" s="118">
        <v>16431</v>
      </c>
      <c r="E20" s="118">
        <v>20982</v>
      </c>
      <c r="F20" s="118">
        <v>43127</v>
      </c>
      <c r="G20" s="118">
        <v>53748</v>
      </c>
      <c r="H20" s="118">
        <v>99811</v>
      </c>
      <c r="I20" s="118">
        <v>89454</v>
      </c>
      <c r="J20" s="118">
        <v>233845</v>
      </c>
      <c r="K20" s="55">
        <f t="shared" si="0"/>
        <v>-0.61746455985802562</v>
      </c>
      <c r="L20" s="56">
        <f t="shared" si="1"/>
        <v>0.11578017752140757</v>
      </c>
      <c r="M20" s="56">
        <f t="shared" si="2"/>
        <v>-0.46150223923214873</v>
      </c>
      <c r="N20" s="57">
        <f t="shared" si="3"/>
        <v>-0.19760735283173325</v>
      </c>
      <c r="P20" s="27" t="s">
        <v>21</v>
      </c>
      <c r="Q20" s="52">
        <f t="shared" si="10"/>
        <v>1353138</v>
      </c>
      <c r="R20" s="52">
        <f t="shared" si="10"/>
        <v>1739941</v>
      </c>
      <c r="S20" s="53">
        <f t="shared" si="4"/>
        <v>-0.22230811274635176</v>
      </c>
      <c r="U20" s="52">
        <f t="shared" si="11"/>
        <v>875387</v>
      </c>
      <c r="V20" s="53">
        <f t="shared" si="5"/>
        <v>-0.35306894049239623</v>
      </c>
      <c r="W20" s="60">
        <f t="shared" si="12"/>
        <v>616200</v>
      </c>
      <c r="X20" s="61">
        <f t="shared" si="6"/>
        <v>-0.29608276111022891</v>
      </c>
      <c r="Y20" s="52">
        <f t="shared" si="13"/>
        <v>394096</v>
      </c>
      <c r="Z20" s="62">
        <f t="shared" si="7"/>
        <v>-0.36044141512495942</v>
      </c>
      <c r="AA20" s="52">
        <f t="shared" si="14"/>
        <v>238366</v>
      </c>
      <c r="AB20" s="61">
        <f t="shared" si="8"/>
        <v>-0.39515752507003366</v>
      </c>
      <c r="AC20" s="52">
        <f t="shared" si="15"/>
        <v>72753</v>
      </c>
      <c r="AD20" s="61">
        <f t="shared" si="9"/>
        <v>-0.69478449107674756</v>
      </c>
    </row>
    <row r="21" spans="2:30" ht="13.5" thickBot="1">
      <c r="B21" s="63" t="s">
        <v>22</v>
      </c>
      <c r="C21" s="64"/>
      <c r="D21" s="118">
        <v>18713</v>
      </c>
      <c r="E21" s="118">
        <v>19034</v>
      </c>
      <c r="F21" s="118">
        <v>27186</v>
      </c>
      <c r="G21" s="118">
        <v>59102</v>
      </c>
      <c r="H21" s="118">
        <v>126840</v>
      </c>
      <c r="I21" s="118">
        <v>146054</v>
      </c>
      <c r="J21" s="118">
        <v>164510</v>
      </c>
      <c r="K21" s="65">
        <f t="shared" si="0"/>
        <v>-0.11218770895386299</v>
      </c>
      <c r="L21" s="66">
        <f t="shared" si="1"/>
        <v>-0.13155408273652214</v>
      </c>
      <c r="M21" s="66">
        <f t="shared" si="2"/>
        <v>-0.53404288867865024</v>
      </c>
      <c r="N21" s="67">
        <f t="shared" si="3"/>
        <v>-0.54001556630909275</v>
      </c>
      <c r="P21" s="27" t="s">
        <v>22</v>
      </c>
      <c r="Q21" s="52">
        <f t="shared" si="10"/>
        <v>1479978</v>
      </c>
      <c r="R21" s="52">
        <f t="shared" si="10"/>
        <v>1885995</v>
      </c>
      <c r="S21" s="53">
        <f t="shared" si="4"/>
        <v>-0.21527999809119325</v>
      </c>
      <c r="U21" s="52">
        <f t="shared" si="11"/>
        <v>934489</v>
      </c>
      <c r="V21" s="53">
        <f t="shared" si="5"/>
        <v>-0.36857912752757138</v>
      </c>
      <c r="W21" s="60">
        <f t="shared" si="12"/>
        <v>643386</v>
      </c>
      <c r="X21" s="61">
        <f t="shared" si="6"/>
        <v>-0.31151035485703948</v>
      </c>
      <c r="Y21" s="52">
        <f t="shared" si="13"/>
        <v>413130</v>
      </c>
      <c r="Z21" s="62">
        <f t="shared" si="7"/>
        <v>-0.35788158275125659</v>
      </c>
      <c r="AA21" s="52">
        <f t="shared" si="14"/>
        <v>257079</v>
      </c>
      <c r="AB21" s="61">
        <f t="shared" si="8"/>
        <v>-0.37772856001742794</v>
      </c>
      <c r="AC21" s="52">
        <f t="shared" si="15"/>
        <v>72753</v>
      </c>
      <c r="AD21" s="61">
        <f t="shared" si="9"/>
        <v>-0.71700138867818841</v>
      </c>
    </row>
    <row r="22" spans="2:30">
      <c r="B22" s="68"/>
      <c r="C22" s="69">
        <f t="shared" ref="C22:J22" si="16">SUM(C10:C21)</f>
        <v>72753</v>
      </c>
      <c r="D22" s="69">
        <f t="shared" si="16"/>
        <v>257079</v>
      </c>
      <c r="E22" s="69">
        <f t="shared" si="16"/>
        <v>413130</v>
      </c>
      <c r="F22" s="69">
        <f t="shared" si="16"/>
        <v>643386</v>
      </c>
      <c r="G22" s="69">
        <f t="shared" si="16"/>
        <v>934489</v>
      </c>
      <c r="H22" s="69">
        <f t="shared" si="16"/>
        <v>1479978</v>
      </c>
      <c r="I22" s="69">
        <f t="shared" si="16"/>
        <v>1885995</v>
      </c>
      <c r="J22" s="69">
        <f t="shared" si="16"/>
        <v>3440709</v>
      </c>
      <c r="K22" s="70">
        <f t="shared" si="0"/>
        <v>-0.45185861402402816</v>
      </c>
      <c r="L22" s="70">
        <f t="shared" si="1"/>
        <v>-0.21527999809119325</v>
      </c>
      <c r="M22" s="70">
        <f t="shared" si="2"/>
        <v>-0.36857912752757138</v>
      </c>
      <c r="N22" s="70"/>
    </row>
    <row r="24" spans="2:30" ht="13.5" thickBot="1">
      <c r="J24" s="71"/>
      <c r="K24" s="72"/>
      <c r="L24" s="72"/>
      <c r="M24" s="73"/>
      <c r="N24" s="73"/>
      <c r="O24" s="73"/>
      <c r="P24" s="73"/>
    </row>
    <row r="25" spans="2:30">
      <c r="B25" s="74" t="s">
        <v>106</v>
      </c>
      <c r="C25" s="75">
        <f t="shared" ref="C25:J25" si="17">SUM(C10:C12)</f>
        <v>51522</v>
      </c>
      <c r="D25" s="75">
        <f t="shared" si="17"/>
        <v>85910</v>
      </c>
      <c r="E25" s="75">
        <f t="shared" si="17"/>
        <v>113456</v>
      </c>
      <c r="F25" s="75">
        <f t="shared" si="17"/>
        <v>202082</v>
      </c>
      <c r="G25" s="75">
        <f t="shared" si="17"/>
        <v>266077</v>
      </c>
      <c r="H25" s="75">
        <f t="shared" si="17"/>
        <v>371794</v>
      </c>
      <c r="I25" s="75">
        <f t="shared" si="17"/>
        <v>586829</v>
      </c>
      <c r="J25" s="75">
        <f t="shared" si="17"/>
        <v>987377</v>
      </c>
      <c r="K25" s="76">
        <f>I25/J25-1</f>
        <v>-0.40566875671602642</v>
      </c>
      <c r="L25" s="76">
        <f>H25/I25-1</f>
        <v>-0.36643553743935631</v>
      </c>
      <c r="M25" s="76">
        <f>G25/H25-1</f>
        <v>-0.28434294259724469</v>
      </c>
      <c r="N25" s="77">
        <f>F25/G25-1</f>
        <v>-0.2405130845582294</v>
      </c>
    </row>
    <row r="26" spans="2:30">
      <c r="B26" s="78" t="s">
        <v>107</v>
      </c>
      <c r="C26" s="79">
        <f>SUM(C11:C13)</f>
        <v>54314</v>
      </c>
      <c r="D26" s="79">
        <f>SUM(D11:D13)</f>
        <v>75662</v>
      </c>
      <c r="E26" s="79">
        <f>SUM(E11:E13)</f>
        <v>131839</v>
      </c>
      <c r="F26" s="79">
        <f>SUM(F11:F13)</f>
        <v>207666</v>
      </c>
      <c r="G26" s="79">
        <f>SUM(G13:G15)</f>
        <v>195804</v>
      </c>
      <c r="H26" s="79">
        <f>SUM(H13:H15)</f>
        <v>402319</v>
      </c>
      <c r="I26" s="79">
        <f>SUM(I13:I15)</f>
        <v>502744</v>
      </c>
      <c r="J26" s="79">
        <f>SUM(J13:J15)</f>
        <v>1002232</v>
      </c>
      <c r="K26" s="70">
        <f>I26/J26-1</f>
        <v>-0.49837562560365267</v>
      </c>
      <c r="L26" s="70">
        <f>H26/I26-1</f>
        <v>-0.1997537514122496</v>
      </c>
      <c r="M26" s="70">
        <f>I26/J26-1</f>
        <v>-0.49837562560365267</v>
      </c>
      <c r="N26" s="80">
        <f>F26/G26-1</f>
        <v>6.058098915241783E-2</v>
      </c>
    </row>
    <row r="27" spans="2:30">
      <c r="B27" s="78" t="s">
        <v>108</v>
      </c>
      <c r="C27" s="79">
        <f t="shared" ref="C27:J27" si="18">SUM(C16:C18)</f>
        <v>0</v>
      </c>
      <c r="D27" s="79">
        <f t="shared" si="18"/>
        <v>50730</v>
      </c>
      <c r="E27" s="79">
        <f t="shared" si="18"/>
        <v>99358</v>
      </c>
      <c r="F27" s="79">
        <f t="shared" si="18"/>
        <v>159957</v>
      </c>
      <c r="G27" s="79">
        <f t="shared" si="18"/>
        <v>298670</v>
      </c>
      <c r="H27" s="79">
        <f t="shared" si="18"/>
        <v>390178</v>
      </c>
      <c r="I27" s="79">
        <f t="shared" si="18"/>
        <v>430059</v>
      </c>
      <c r="J27" s="79">
        <f t="shared" si="18"/>
        <v>837906</v>
      </c>
      <c r="K27" s="70">
        <f>I27/J27-1</f>
        <v>-0.4867455299281781</v>
      </c>
      <c r="L27" s="70">
        <f>H27/I27-1</f>
        <v>-9.2733787689596059E-2</v>
      </c>
      <c r="M27" s="70">
        <f>I27/J27-1</f>
        <v>-0.4867455299281781</v>
      </c>
      <c r="N27" s="80">
        <f>F27/G27-1</f>
        <v>-0.464435664780527</v>
      </c>
    </row>
    <row r="28" spans="2:30" ht="13.5" thickBot="1">
      <c r="B28" s="81" t="s">
        <v>109</v>
      </c>
      <c r="C28" s="82">
        <f t="shared" ref="C28:J28" si="19">SUM(C19:C21)</f>
        <v>0</v>
      </c>
      <c r="D28" s="82">
        <f t="shared" si="19"/>
        <v>49805</v>
      </c>
      <c r="E28" s="82">
        <f t="shared" si="19"/>
        <v>66320</v>
      </c>
      <c r="F28" s="82">
        <f t="shared" si="19"/>
        <v>105139</v>
      </c>
      <c r="G28" s="82">
        <f t="shared" si="19"/>
        <v>173938</v>
      </c>
      <c r="H28" s="82">
        <f t="shared" si="19"/>
        <v>315687</v>
      </c>
      <c r="I28" s="82">
        <f t="shared" si="19"/>
        <v>366363</v>
      </c>
      <c r="J28" s="82">
        <f t="shared" si="19"/>
        <v>613194</v>
      </c>
      <c r="K28" s="83">
        <f>I28/J28-1</f>
        <v>-0.4025332928893629</v>
      </c>
      <c r="L28" s="83">
        <f>H28/I28-1</f>
        <v>-0.13832182835057039</v>
      </c>
      <c r="M28" s="83">
        <f>I28/J28-1</f>
        <v>-0.4025332928893629</v>
      </c>
      <c r="N28" s="84">
        <f>F28/G28-1</f>
        <v>-0.39553749037013186</v>
      </c>
    </row>
    <row r="29" spans="2:30" ht="13.5" thickBot="1">
      <c r="F29" s="52"/>
      <c r="G29" s="52"/>
      <c r="H29" s="52"/>
      <c r="I29" s="52"/>
      <c r="J29" s="52"/>
    </row>
    <row r="30" spans="2:30">
      <c r="B30" s="85" t="s">
        <v>110</v>
      </c>
      <c r="C30" s="86">
        <f t="shared" ref="C30:J30" si="20">SUM(C10:C13)</f>
        <v>72753</v>
      </c>
      <c r="D30" s="86">
        <f t="shared" si="20"/>
        <v>109868</v>
      </c>
      <c r="E30" s="86">
        <f t="shared" si="20"/>
        <v>160579</v>
      </c>
      <c r="F30" s="86">
        <f t="shared" si="20"/>
        <v>263836</v>
      </c>
      <c r="G30" s="86">
        <f t="shared" si="20"/>
        <v>327412</v>
      </c>
      <c r="H30" s="86">
        <f t="shared" si="20"/>
        <v>481849</v>
      </c>
      <c r="I30" s="86">
        <f t="shared" si="20"/>
        <v>749520</v>
      </c>
      <c r="J30" s="86">
        <f t="shared" si="20"/>
        <v>1347303</v>
      </c>
      <c r="K30" s="87">
        <f>I30/J30-1</f>
        <v>-0.44368861347447452</v>
      </c>
      <c r="L30" s="88">
        <f>H30/I30-1</f>
        <v>-0.35712322553100651</v>
      </c>
      <c r="M30" s="89">
        <f>G30/H30-1</f>
        <v>-0.32050912215237559</v>
      </c>
      <c r="N30" s="90">
        <f>F30/G30-1</f>
        <v>-0.19417736674281949</v>
      </c>
      <c r="P30" s="53">
        <f>C30/J30-1</f>
        <v>-0.94600101090845934</v>
      </c>
    </row>
    <row r="31" spans="2:30">
      <c r="B31" s="91" t="s">
        <v>111</v>
      </c>
      <c r="C31" s="92">
        <f t="shared" ref="C31:J31" si="21">SUM(C14:C17)</f>
        <v>0</v>
      </c>
      <c r="D31" s="92">
        <f t="shared" si="21"/>
        <v>83066</v>
      </c>
      <c r="E31" s="92">
        <f t="shared" si="21"/>
        <v>155091</v>
      </c>
      <c r="F31" s="92">
        <f t="shared" si="21"/>
        <v>237218</v>
      </c>
      <c r="G31" s="92">
        <f t="shared" si="21"/>
        <v>354140</v>
      </c>
      <c r="H31" s="92">
        <f t="shared" si="21"/>
        <v>553723</v>
      </c>
      <c r="I31" s="92">
        <f t="shared" si="21"/>
        <v>615539</v>
      </c>
      <c r="J31" s="92">
        <f t="shared" si="21"/>
        <v>1201723</v>
      </c>
      <c r="K31" s="93">
        <f>I31/J31-1</f>
        <v>-0.48778628685645531</v>
      </c>
      <c r="L31" s="94">
        <f>H31/I31-1</f>
        <v>-0.10042580567600101</v>
      </c>
      <c r="M31" s="95">
        <f>I31/J31-1</f>
        <v>-0.48778628685645531</v>
      </c>
      <c r="N31" s="96"/>
      <c r="P31" s="53">
        <f>D31/J31-1</f>
        <v>-0.93087758160574441</v>
      </c>
    </row>
    <row r="32" spans="2:30" ht="13.5" thickBot="1">
      <c r="B32" s="97" t="s">
        <v>112</v>
      </c>
      <c r="C32" s="98">
        <f t="shared" ref="C32:J32" si="22">SUM(C18:C21)</f>
        <v>0</v>
      </c>
      <c r="D32" s="98">
        <f t="shared" si="22"/>
        <v>64145</v>
      </c>
      <c r="E32" s="98">
        <f t="shared" si="22"/>
        <v>97460</v>
      </c>
      <c r="F32" s="98">
        <f t="shared" si="22"/>
        <v>142332</v>
      </c>
      <c r="G32" s="98">
        <f t="shared" si="22"/>
        <v>252937</v>
      </c>
      <c r="H32" s="98">
        <f t="shared" si="22"/>
        <v>444406</v>
      </c>
      <c r="I32" s="98">
        <f t="shared" si="22"/>
        <v>520936</v>
      </c>
      <c r="J32" s="98">
        <f t="shared" si="22"/>
        <v>891683</v>
      </c>
      <c r="K32" s="99">
        <f>I32/J32-1</f>
        <v>-0.41578341181787704</v>
      </c>
      <c r="L32" s="100">
        <f>H32/I32-1</f>
        <v>-0.14690864136861337</v>
      </c>
      <c r="M32" s="101">
        <f>I32/J32-1</f>
        <v>-0.41578341181787704</v>
      </c>
      <c r="N32" s="102"/>
    </row>
    <row r="33" spans="2:16" ht="13.5" thickBot="1"/>
    <row r="34" spans="2:16">
      <c r="B34" s="74" t="s">
        <v>81</v>
      </c>
      <c r="C34" s="75">
        <f t="shared" ref="C34:J34" si="23">SUM(C10:C11)</f>
        <v>35750</v>
      </c>
      <c r="D34" s="75">
        <f t="shared" si="23"/>
        <v>64257</v>
      </c>
      <c r="E34" s="75">
        <f t="shared" si="23"/>
        <v>74000</v>
      </c>
      <c r="F34" s="75">
        <f t="shared" si="23"/>
        <v>140151</v>
      </c>
      <c r="G34" s="75">
        <f t="shared" si="23"/>
        <v>182833</v>
      </c>
      <c r="H34" s="75">
        <f t="shared" si="23"/>
        <v>278394</v>
      </c>
      <c r="I34" s="75">
        <f t="shared" si="23"/>
        <v>416245</v>
      </c>
      <c r="J34" s="75">
        <f t="shared" si="23"/>
        <v>687816</v>
      </c>
      <c r="K34" s="76">
        <f>I34/J34-1</f>
        <v>-0.394830885004129</v>
      </c>
      <c r="L34" s="76">
        <f>H34/I34-1</f>
        <v>-0.33117755168230245</v>
      </c>
      <c r="M34" s="76">
        <f>G34/H34-1</f>
        <v>-0.34325811619503299</v>
      </c>
      <c r="N34" s="77">
        <f>F34/G34-1</f>
        <v>-0.23344800993256143</v>
      </c>
      <c r="P34" s="53">
        <f>D42/J42-1</f>
        <v>-0.91299169415532266</v>
      </c>
    </row>
    <row r="35" spans="2:16">
      <c r="B35" s="103" t="s">
        <v>191</v>
      </c>
      <c r="C35" s="79">
        <f t="shared" ref="C35:J35" si="24">SUM(C14:C15)</f>
        <v>0</v>
      </c>
      <c r="D35" s="79">
        <f t="shared" si="24"/>
        <v>46676</v>
      </c>
      <c r="E35" s="79">
        <f t="shared" si="24"/>
        <v>86873</v>
      </c>
      <c r="F35" s="79">
        <f t="shared" si="24"/>
        <v>114454</v>
      </c>
      <c r="G35" s="79">
        <f t="shared" si="24"/>
        <v>134469</v>
      </c>
      <c r="H35" s="79">
        <f t="shared" si="24"/>
        <v>292264</v>
      </c>
      <c r="I35" s="79">
        <f t="shared" si="24"/>
        <v>340053</v>
      </c>
      <c r="J35" s="79">
        <f t="shared" si="24"/>
        <v>642306</v>
      </c>
      <c r="K35" s="70">
        <f>I35/J35-1</f>
        <v>-0.47057477277185644</v>
      </c>
      <c r="L35" s="70">
        <f>H35/I35-1</f>
        <v>-0.14053397558615865</v>
      </c>
      <c r="M35" s="70">
        <f>I35/J35-1</f>
        <v>-0.47057477277185644</v>
      </c>
      <c r="N35" s="80">
        <f>F35/G35-1</f>
        <v>-0.14884471513880526</v>
      </c>
      <c r="P35" s="53">
        <f>E32/J32-1</f>
        <v>-0.89070106753184708</v>
      </c>
    </row>
    <row r="36" spans="2:16" ht="13.5" thickBot="1">
      <c r="B36" s="104" t="s">
        <v>27</v>
      </c>
      <c r="C36" s="82">
        <f t="shared" ref="C36:J36" si="25">SUM(C18:C20)</f>
        <v>0</v>
      </c>
      <c r="D36" s="82">
        <f t="shared" si="25"/>
        <v>45432</v>
      </c>
      <c r="E36" s="82">
        <f t="shared" si="25"/>
        <v>78426</v>
      </c>
      <c r="F36" s="82">
        <f t="shared" si="25"/>
        <v>115146</v>
      </c>
      <c r="G36" s="82">
        <f t="shared" si="25"/>
        <v>193835</v>
      </c>
      <c r="H36" s="82">
        <f t="shared" si="25"/>
        <v>317566</v>
      </c>
      <c r="I36" s="82">
        <f t="shared" si="25"/>
        <v>374882</v>
      </c>
      <c r="J36" s="82">
        <f t="shared" si="25"/>
        <v>727173</v>
      </c>
      <c r="K36" s="83">
        <f>I36/J36-1</f>
        <v>-0.48446655747669398</v>
      </c>
      <c r="L36" s="83">
        <f>H36/I36-1</f>
        <v>-0.15289077629760828</v>
      </c>
      <c r="M36" s="83">
        <f>I36/J36-1</f>
        <v>-0.48446655747669398</v>
      </c>
      <c r="N36" s="84">
        <f>F36/G36-1</f>
        <v>-0.40595867619366988</v>
      </c>
    </row>
    <row r="37" spans="2:16">
      <c r="B37" s="105" t="s">
        <v>193</v>
      </c>
      <c r="C37" s="106">
        <f t="shared" ref="C37:J37" si="26">SUM(C10:C15)</f>
        <v>72753</v>
      </c>
      <c r="D37" s="106">
        <f t="shared" si="26"/>
        <v>156544</v>
      </c>
      <c r="E37" s="106">
        <f t="shared" si="26"/>
        <v>247452</v>
      </c>
      <c r="F37" s="106">
        <f t="shared" si="26"/>
        <v>378290</v>
      </c>
      <c r="G37" s="106">
        <f t="shared" si="26"/>
        <v>461881</v>
      </c>
      <c r="H37" s="106">
        <f t="shared" si="26"/>
        <v>774113</v>
      </c>
      <c r="I37" s="106">
        <f t="shared" si="26"/>
        <v>1089573</v>
      </c>
      <c r="J37" s="106">
        <f t="shared" si="26"/>
        <v>1989609</v>
      </c>
    </row>
    <row r="38" spans="2:16">
      <c r="B38" s="105" t="s">
        <v>212</v>
      </c>
      <c r="C38" s="52">
        <f t="shared" ref="C38:J38" si="27">SUM(C10:C20)</f>
        <v>72753</v>
      </c>
      <c r="D38" s="52">
        <f t="shared" si="27"/>
        <v>238366</v>
      </c>
      <c r="E38" s="52">
        <f t="shared" si="27"/>
        <v>394096</v>
      </c>
      <c r="F38" s="52">
        <f t="shared" si="27"/>
        <v>616200</v>
      </c>
      <c r="G38" s="52">
        <f t="shared" si="27"/>
        <v>875387</v>
      </c>
      <c r="H38" s="52">
        <f t="shared" si="27"/>
        <v>1353138</v>
      </c>
      <c r="I38" s="52">
        <f t="shared" si="27"/>
        <v>1739941</v>
      </c>
      <c r="J38" s="52">
        <f t="shared" si="27"/>
        <v>3276199</v>
      </c>
    </row>
    <row r="39" spans="2:16">
      <c r="B39" s="105" t="s">
        <v>26</v>
      </c>
      <c r="C39" s="52">
        <f t="shared" ref="C39:J39" si="28">SUM(C18:C19)</f>
        <v>0</v>
      </c>
      <c r="D39" s="52">
        <f t="shared" si="28"/>
        <v>29001</v>
      </c>
      <c r="E39" s="52">
        <f t="shared" si="28"/>
        <v>57444</v>
      </c>
      <c r="F39" s="52">
        <f t="shared" si="28"/>
        <v>72019</v>
      </c>
      <c r="G39" s="52">
        <f t="shared" si="28"/>
        <v>140087</v>
      </c>
      <c r="H39" s="52">
        <f t="shared" si="28"/>
        <v>217755</v>
      </c>
      <c r="I39" s="52">
        <f t="shared" si="28"/>
        <v>285428</v>
      </c>
      <c r="J39" s="52">
        <f t="shared" si="28"/>
        <v>493328</v>
      </c>
      <c r="P39" s="53">
        <f>C34/J34-1</f>
        <v>-0.94802389011014576</v>
      </c>
    </row>
    <row r="40" spans="2:16">
      <c r="B40" s="105" t="s">
        <v>32</v>
      </c>
      <c r="C40" s="52">
        <f>SUM(C10:C19)</f>
        <v>72753</v>
      </c>
      <c r="D40" s="52">
        <f>SUM(D10:D19)</f>
        <v>221935</v>
      </c>
      <c r="E40" s="52">
        <f>SUM(E10:E19)</f>
        <v>373114</v>
      </c>
      <c r="F40" s="52">
        <f>SUM(F10:F19)</f>
        <v>573073</v>
      </c>
    </row>
    <row r="41" spans="2:16">
      <c r="B41" s="68" t="s">
        <v>27</v>
      </c>
      <c r="C41" s="52">
        <f t="shared" ref="C41:J41" si="29">SUM(C18:C20)</f>
        <v>0</v>
      </c>
      <c r="D41" s="52">
        <f t="shared" si="29"/>
        <v>45432</v>
      </c>
      <c r="E41" s="52">
        <f t="shared" si="29"/>
        <v>78426</v>
      </c>
      <c r="F41" s="52">
        <f t="shared" si="29"/>
        <v>115146</v>
      </c>
      <c r="G41" s="52">
        <f t="shared" si="29"/>
        <v>193835</v>
      </c>
      <c r="H41" s="52">
        <f t="shared" si="29"/>
        <v>317566</v>
      </c>
      <c r="I41" s="52">
        <f t="shared" si="29"/>
        <v>374882</v>
      </c>
      <c r="J41" s="52">
        <f t="shared" si="29"/>
        <v>727173</v>
      </c>
    </row>
    <row r="42" spans="2:16">
      <c r="B42" s="68" t="s">
        <v>179</v>
      </c>
      <c r="C42" s="52">
        <f t="shared" ref="C42:J42" si="30">SUM(C10:C12)</f>
        <v>51522</v>
      </c>
      <c r="D42" s="52">
        <f t="shared" si="30"/>
        <v>85910</v>
      </c>
      <c r="E42" s="52">
        <f t="shared" si="30"/>
        <v>113456</v>
      </c>
      <c r="F42" s="52">
        <f t="shared" si="30"/>
        <v>202082</v>
      </c>
      <c r="G42" s="52">
        <f t="shared" si="30"/>
        <v>266077</v>
      </c>
      <c r="H42" s="52">
        <f t="shared" si="30"/>
        <v>371794</v>
      </c>
      <c r="I42" s="52">
        <f t="shared" si="30"/>
        <v>586829</v>
      </c>
      <c r="J42" s="52">
        <f t="shared" si="30"/>
        <v>987377</v>
      </c>
    </row>
    <row r="43" spans="2:16">
      <c r="F43" s="1"/>
      <c r="G43" s="1" t="s">
        <v>115</v>
      </c>
    </row>
    <row r="44" spans="2:16">
      <c r="G44" s="27" t="s">
        <v>180</v>
      </c>
    </row>
    <row r="45" spans="2:16">
      <c r="G45" s="27" t="s">
        <v>181</v>
      </c>
    </row>
    <row r="46" spans="2:16">
      <c r="G46" s="27" t="s">
        <v>64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D46"/>
  <sheetViews>
    <sheetView workbookViewId="0">
      <selection sqref="A1:B1"/>
    </sheetView>
  </sheetViews>
  <sheetFormatPr defaultColWidth="11.42578125" defaultRowHeight="12.75"/>
  <cols>
    <col min="1" max="1" width="9.28515625" style="27" customWidth="1"/>
    <col min="2" max="3" width="14.140625" style="27" customWidth="1"/>
    <col min="4" max="6" width="11.42578125" style="27"/>
    <col min="7" max="8" width="12.28515625" style="27" customWidth="1"/>
    <col min="9" max="9" width="12" style="27" customWidth="1"/>
    <col min="10" max="16" width="11.42578125" style="27"/>
    <col min="17" max="17" width="11" style="27" bestFit="1" customWidth="1"/>
    <col min="18" max="18" width="10.140625" style="27" bestFit="1" customWidth="1"/>
    <col min="19" max="19" width="8.28515625" style="27" bestFit="1" customWidth="1"/>
    <col min="20" max="20" width="8.28515625" style="27" customWidth="1"/>
    <col min="21" max="21" width="11" style="27" bestFit="1" customWidth="1"/>
    <col min="22" max="22" width="6.85546875" style="27" bestFit="1" customWidth="1"/>
    <col min="23" max="23" width="11" style="27" bestFit="1" customWidth="1"/>
    <col min="24" max="24" width="8.42578125" style="27" customWidth="1"/>
    <col min="25" max="25" width="11.42578125" style="27"/>
    <col min="26" max="26" width="13.7109375" style="27" customWidth="1"/>
    <col min="27" max="16384" width="11.42578125" style="27"/>
  </cols>
  <sheetData>
    <row r="1" spans="1:30">
      <c r="A1" s="298" t="s">
        <v>64</v>
      </c>
      <c r="B1" s="299"/>
      <c r="C1" s="26"/>
      <c r="D1" s="26"/>
      <c r="E1" s="26"/>
      <c r="F1" s="26"/>
    </row>
    <row r="2" spans="1:30">
      <c r="A2" s="300" t="s">
        <v>65</v>
      </c>
      <c r="B2" s="299"/>
      <c r="C2" s="26"/>
      <c r="D2" s="26"/>
      <c r="E2" s="26"/>
      <c r="F2" s="26"/>
    </row>
    <row r="3" spans="1:30">
      <c r="A3" s="26"/>
      <c r="B3" s="26"/>
      <c r="C3" s="26"/>
      <c r="D3" s="26"/>
      <c r="E3" s="26"/>
      <c r="F3" s="26"/>
      <c r="S3" s="28"/>
    </row>
    <row r="4" spans="1:30">
      <c r="A4" s="29" t="s">
        <v>66</v>
      </c>
      <c r="B4" s="26"/>
      <c r="C4" s="26"/>
      <c r="D4" s="26"/>
      <c r="E4" s="26"/>
      <c r="F4" s="26"/>
    </row>
    <row r="5" spans="1:30">
      <c r="A5" s="30" t="s">
        <v>67</v>
      </c>
      <c r="B5" s="26"/>
      <c r="C5" s="26"/>
      <c r="D5" s="26"/>
      <c r="E5" s="26"/>
      <c r="F5" s="26"/>
    </row>
    <row r="6" spans="1:30">
      <c r="A6" s="26" t="s">
        <v>68</v>
      </c>
      <c r="B6" s="26"/>
      <c r="C6" s="26"/>
      <c r="D6" s="26"/>
      <c r="E6" s="26"/>
      <c r="F6" s="26"/>
    </row>
    <row r="7" spans="1:30" ht="13.5" thickBot="1">
      <c r="A7" s="107" t="s">
        <v>236</v>
      </c>
      <c r="B7" s="32"/>
      <c r="C7" s="32"/>
      <c r="D7" s="32"/>
      <c r="E7" s="32"/>
      <c r="F7" s="32"/>
      <c r="G7" s="32"/>
    </row>
    <row r="8" spans="1:30" ht="13.5" thickBot="1">
      <c r="A8" s="108"/>
      <c r="B8" s="108"/>
      <c r="C8" s="108"/>
      <c r="D8" s="109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20"/>
      <c r="Q8" s="120"/>
      <c r="R8" s="120"/>
      <c r="S8" s="120"/>
    </row>
    <row r="9" spans="1:30" ht="26.25" thickBot="1">
      <c r="B9" s="110"/>
      <c r="C9" s="111">
        <v>2014</v>
      </c>
      <c r="D9" s="112">
        <v>2013</v>
      </c>
      <c r="E9" s="112">
        <v>2012</v>
      </c>
      <c r="F9" s="113">
        <v>2011</v>
      </c>
      <c r="G9" s="113">
        <v>2010</v>
      </c>
      <c r="H9" s="113">
        <v>2009</v>
      </c>
      <c r="I9" s="113">
        <v>2008</v>
      </c>
      <c r="J9" s="114">
        <v>2007</v>
      </c>
      <c r="K9" s="115" t="s">
        <v>9</v>
      </c>
      <c r="L9" s="116" t="s">
        <v>10</v>
      </c>
      <c r="M9" s="116" t="s">
        <v>183</v>
      </c>
      <c r="N9" s="117" t="s">
        <v>192</v>
      </c>
      <c r="Q9" s="27">
        <v>2009</v>
      </c>
      <c r="R9" s="27">
        <v>2008</v>
      </c>
      <c r="S9" s="27" t="s">
        <v>177</v>
      </c>
      <c r="U9" s="27">
        <v>2010</v>
      </c>
      <c r="W9" s="27">
        <v>2011</v>
      </c>
      <c r="Y9" s="27">
        <v>2012</v>
      </c>
      <c r="AA9" s="27">
        <v>2013</v>
      </c>
      <c r="AC9" s="27">
        <v>2014</v>
      </c>
    </row>
    <row r="10" spans="1:30">
      <c r="B10" s="47" t="s">
        <v>11</v>
      </c>
      <c r="C10" s="118">
        <v>41893</v>
      </c>
      <c r="D10" s="118">
        <v>70941</v>
      </c>
      <c r="E10" s="118">
        <v>101931</v>
      </c>
      <c r="F10" s="118">
        <v>136790</v>
      </c>
      <c r="G10" s="118">
        <v>220869</v>
      </c>
      <c r="H10" s="118">
        <v>166190</v>
      </c>
      <c r="I10" s="118">
        <v>478820</v>
      </c>
      <c r="J10" s="118">
        <v>742369</v>
      </c>
      <c r="K10" s="49">
        <f t="shared" ref="K10:K22" si="0">I10/J10-1</f>
        <v>-0.35501078304724465</v>
      </c>
      <c r="L10" s="50">
        <f t="shared" ref="L10:L22" si="1">H10/I10-1</f>
        <v>-0.65291758907313813</v>
      </c>
      <c r="M10" s="50">
        <f t="shared" ref="M10:M22" si="2">G10/H10-1</f>
        <v>0.32901498285095365</v>
      </c>
      <c r="N10" s="51">
        <f t="shared" ref="N10:N21" si="3">F10/G10-1</f>
        <v>-0.38067361196003058</v>
      </c>
      <c r="P10" s="27" t="s">
        <v>11</v>
      </c>
      <c r="Q10" s="52">
        <f>H10</f>
        <v>166190</v>
      </c>
      <c r="R10" s="52">
        <f>I10</f>
        <v>478820</v>
      </c>
      <c r="S10" s="53">
        <f t="shared" ref="S10:S21" si="4">Q10/R10-1</f>
        <v>-0.65291758907313813</v>
      </c>
      <c r="U10" s="52">
        <f>G10</f>
        <v>220869</v>
      </c>
      <c r="V10" s="53">
        <f t="shared" ref="V10:V21" si="5">U10/Q10-1</f>
        <v>0.32901498285095365</v>
      </c>
      <c r="W10" s="52">
        <f>F10</f>
        <v>136790</v>
      </c>
      <c r="X10" s="53">
        <f t="shared" ref="X10:X21" si="6">W10/U10-1</f>
        <v>-0.38067361196003058</v>
      </c>
      <c r="Y10" s="52">
        <f>E10</f>
        <v>101931</v>
      </c>
      <c r="Z10" s="53">
        <f t="shared" ref="Z10:Z21" si="7">Y10/W10-1</f>
        <v>-0.25483587981577605</v>
      </c>
      <c r="AA10" s="52">
        <f>D10</f>
        <v>70941</v>
      </c>
      <c r="AB10" s="53">
        <f t="shared" ref="AB10:AB21" si="8">AA10/Y10-1</f>
        <v>-0.30402919622097302</v>
      </c>
      <c r="AC10" s="52">
        <f>C10</f>
        <v>41893</v>
      </c>
      <c r="AD10" s="53">
        <f t="shared" ref="AD10:AD21" si="9">AC10/AA10-1</f>
        <v>-0.40946702189143092</v>
      </c>
    </row>
    <row r="11" spans="1:30">
      <c r="B11" s="54" t="s">
        <v>12</v>
      </c>
      <c r="C11" s="118">
        <v>35950</v>
      </c>
      <c r="D11" s="118">
        <v>87411</v>
      </c>
      <c r="E11" s="118">
        <v>80431</v>
      </c>
      <c r="F11" s="118">
        <v>132994</v>
      </c>
      <c r="G11" s="118">
        <v>187284</v>
      </c>
      <c r="H11" s="118">
        <v>196118</v>
      </c>
      <c r="I11" s="118">
        <v>400914</v>
      </c>
      <c r="J11" s="118">
        <v>720450</v>
      </c>
      <c r="K11" s="55">
        <f t="shared" si="0"/>
        <v>-0.44352279825109309</v>
      </c>
      <c r="L11" s="56">
        <f t="shared" si="1"/>
        <v>-0.51082276997061715</v>
      </c>
      <c r="M11" s="56">
        <f t="shared" si="2"/>
        <v>-4.5044310058230286E-2</v>
      </c>
      <c r="N11" s="57">
        <f t="shared" si="3"/>
        <v>-0.28988060912838254</v>
      </c>
      <c r="O11" s="53"/>
      <c r="P11" s="53" t="s">
        <v>12</v>
      </c>
      <c r="Q11" s="52">
        <f t="shared" ref="Q11:R21" si="10">Q10+H11</f>
        <v>362308</v>
      </c>
      <c r="R11" s="52">
        <f t="shared" si="10"/>
        <v>879734</v>
      </c>
      <c r="S11" s="53">
        <f t="shared" si="4"/>
        <v>-0.58816187620348881</v>
      </c>
      <c r="U11" s="52">
        <f t="shared" ref="U11:U21" si="11">G11+U10</f>
        <v>408153</v>
      </c>
      <c r="V11" s="53">
        <f t="shared" si="5"/>
        <v>0.1265359859566999</v>
      </c>
      <c r="W11" s="52">
        <f t="shared" ref="W11:W21" si="12">F11+W10</f>
        <v>269784</v>
      </c>
      <c r="X11" s="53">
        <f t="shared" si="6"/>
        <v>-0.33901257616629055</v>
      </c>
      <c r="Y11" s="52">
        <f t="shared" ref="Y11:Y21" si="13">E11+Y10</f>
        <v>182362</v>
      </c>
      <c r="Z11" s="53">
        <f t="shared" si="7"/>
        <v>-0.32404442072176265</v>
      </c>
      <c r="AA11" s="52">
        <f t="shared" ref="AA11:AA21" si="14">D11+AA10</f>
        <v>158352</v>
      </c>
      <c r="AB11" s="53">
        <f t="shared" si="8"/>
        <v>-0.13166120134677184</v>
      </c>
      <c r="AC11" s="52">
        <f t="shared" ref="AC11:AC21" si="15">C11+AC10</f>
        <v>77843</v>
      </c>
      <c r="AD11" s="53">
        <f t="shared" si="9"/>
        <v>-0.50841795493583919</v>
      </c>
    </row>
    <row r="12" spans="1:30">
      <c r="B12" s="54" t="s">
        <v>13</v>
      </c>
      <c r="C12" s="118">
        <v>34625</v>
      </c>
      <c r="D12" s="118">
        <v>85484</v>
      </c>
      <c r="E12" s="118">
        <v>96047</v>
      </c>
      <c r="F12" s="118">
        <v>119482</v>
      </c>
      <c r="G12" s="118">
        <v>255180</v>
      </c>
      <c r="H12" s="118">
        <v>207078</v>
      </c>
      <c r="I12" s="118">
        <v>270597</v>
      </c>
      <c r="J12" s="118">
        <v>745303</v>
      </c>
      <c r="K12" s="55">
        <f t="shared" si="0"/>
        <v>-0.63693021495955338</v>
      </c>
      <c r="L12" s="56">
        <f t="shared" si="1"/>
        <v>-0.23473652701249459</v>
      </c>
      <c r="M12" s="56">
        <f t="shared" si="2"/>
        <v>0.23228928229942336</v>
      </c>
      <c r="N12" s="57">
        <f t="shared" si="3"/>
        <v>-0.53177364997256837</v>
      </c>
      <c r="P12" s="27" t="s">
        <v>13</v>
      </c>
      <c r="Q12" s="52">
        <f t="shared" si="10"/>
        <v>569386</v>
      </c>
      <c r="R12" s="52">
        <f t="shared" si="10"/>
        <v>1150331</v>
      </c>
      <c r="S12" s="53">
        <f t="shared" si="4"/>
        <v>-0.50502420607633802</v>
      </c>
      <c r="U12" s="52">
        <f t="shared" si="11"/>
        <v>663333</v>
      </c>
      <c r="V12" s="53">
        <f t="shared" si="5"/>
        <v>0.16499703189049253</v>
      </c>
      <c r="W12" s="52">
        <f t="shared" si="12"/>
        <v>389266</v>
      </c>
      <c r="X12" s="53">
        <f t="shared" si="6"/>
        <v>-0.41316653927966795</v>
      </c>
      <c r="Y12" s="52">
        <f t="shared" si="13"/>
        <v>278409</v>
      </c>
      <c r="Z12" s="53">
        <f t="shared" si="7"/>
        <v>-0.28478469735348066</v>
      </c>
      <c r="AA12" s="52">
        <f t="shared" si="14"/>
        <v>243836</v>
      </c>
      <c r="AB12" s="53">
        <f t="shared" si="8"/>
        <v>-0.12418061197734265</v>
      </c>
      <c r="AC12" s="52">
        <f t="shared" si="15"/>
        <v>112468</v>
      </c>
      <c r="AD12" s="53">
        <f t="shared" si="9"/>
        <v>-0.53875555701373057</v>
      </c>
    </row>
    <row r="13" spans="1:30">
      <c r="B13" s="54" t="s">
        <v>14</v>
      </c>
      <c r="C13" s="118">
        <v>50806</v>
      </c>
      <c r="D13" s="118">
        <v>47673</v>
      </c>
      <c r="E13" s="118">
        <v>70465</v>
      </c>
      <c r="F13" s="118">
        <v>106606</v>
      </c>
      <c r="G13" s="118">
        <v>216110</v>
      </c>
      <c r="H13" s="118">
        <v>147261</v>
      </c>
      <c r="I13" s="118">
        <v>346058</v>
      </c>
      <c r="J13" s="118">
        <v>598725</v>
      </c>
      <c r="K13" s="55">
        <f t="shared" si="0"/>
        <v>-0.42200843459017079</v>
      </c>
      <c r="L13" s="56">
        <f t="shared" si="1"/>
        <v>-0.57446150645267557</v>
      </c>
      <c r="M13" s="56">
        <f t="shared" si="2"/>
        <v>0.46753043915225345</v>
      </c>
      <c r="N13" s="57">
        <f t="shared" si="3"/>
        <v>-0.50670491879135626</v>
      </c>
      <c r="P13" s="27" t="s">
        <v>14</v>
      </c>
      <c r="Q13" s="52">
        <f t="shared" si="10"/>
        <v>716647</v>
      </c>
      <c r="R13" s="52">
        <f t="shared" si="10"/>
        <v>1496389</v>
      </c>
      <c r="S13" s="53">
        <f t="shared" si="4"/>
        <v>-0.52108241907685771</v>
      </c>
      <c r="U13" s="52">
        <f t="shared" si="11"/>
        <v>879443</v>
      </c>
      <c r="V13" s="53">
        <f t="shared" si="5"/>
        <v>0.22716344308983372</v>
      </c>
      <c r="W13" s="52">
        <f t="shared" si="12"/>
        <v>495872</v>
      </c>
      <c r="X13" s="53">
        <f t="shared" si="6"/>
        <v>-0.43615220088169449</v>
      </c>
      <c r="Y13" s="52">
        <f t="shared" si="13"/>
        <v>348874</v>
      </c>
      <c r="Z13" s="53">
        <f t="shared" si="7"/>
        <v>-0.29644343701600417</v>
      </c>
      <c r="AA13" s="52">
        <f t="shared" si="14"/>
        <v>291509</v>
      </c>
      <c r="AB13" s="53">
        <f t="shared" si="8"/>
        <v>-0.16442899155569057</v>
      </c>
      <c r="AC13" s="52">
        <f t="shared" si="15"/>
        <v>163274</v>
      </c>
      <c r="AD13" s="53">
        <f t="shared" si="9"/>
        <v>-0.43990065486828878</v>
      </c>
    </row>
    <row r="14" spans="1:30" ht="13.5" thickBot="1">
      <c r="B14" s="54" t="s">
        <v>15</v>
      </c>
      <c r="C14" s="58"/>
      <c r="D14" s="118">
        <v>48340</v>
      </c>
      <c r="E14" s="118">
        <v>95231</v>
      </c>
      <c r="F14" s="118">
        <v>107107</v>
      </c>
      <c r="G14" s="118">
        <v>248377</v>
      </c>
      <c r="H14" s="118">
        <v>190409</v>
      </c>
      <c r="I14" s="118">
        <v>267365</v>
      </c>
      <c r="J14" s="118">
        <v>671878</v>
      </c>
      <c r="K14" s="55">
        <f t="shared" si="0"/>
        <v>-0.60206317218304517</v>
      </c>
      <c r="L14" s="56">
        <f t="shared" si="1"/>
        <v>-0.28783124193518228</v>
      </c>
      <c r="M14" s="56">
        <f t="shared" si="2"/>
        <v>0.30443939099517348</v>
      </c>
      <c r="N14" s="57">
        <f t="shared" si="3"/>
        <v>-0.56877247088095917</v>
      </c>
      <c r="P14" s="27" t="s">
        <v>15</v>
      </c>
      <c r="Q14" s="52">
        <f t="shared" si="10"/>
        <v>907056</v>
      </c>
      <c r="R14" s="52">
        <f t="shared" si="10"/>
        <v>1763754</v>
      </c>
      <c r="S14" s="53">
        <f t="shared" si="4"/>
        <v>-0.48572419963328217</v>
      </c>
      <c r="U14" s="52">
        <f t="shared" si="11"/>
        <v>1127820</v>
      </c>
      <c r="V14" s="53">
        <f t="shared" si="5"/>
        <v>0.24338519341694442</v>
      </c>
      <c r="W14" s="52">
        <f t="shared" si="12"/>
        <v>602979</v>
      </c>
      <c r="X14" s="53">
        <f t="shared" si="6"/>
        <v>-0.46535883385646648</v>
      </c>
      <c r="Y14" s="52">
        <f t="shared" si="13"/>
        <v>444105</v>
      </c>
      <c r="Z14" s="53">
        <f t="shared" si="7"/>
        <v>-0.26348181279945071</v>
      </c>
      <c r="AA14" s="52">
        <f t="shared" si="14"/>
        <v>339849</v>
      </c>
      <c r="AB14" s="53">
        <f t="shared" si="8"/>
        <v>-0.23475529435606446</v>
      </c>
      <c r="AC14" s="52">
        <f t="shared" si="15"/>
        <v>163274</v>
      </c>
      <c r="AD14" s="53">
        <f t="shared" si="9"/>
        <v>-0.51956898504924243</v>
      </c>
    </row>
    <row r="15" spans="1:30" ht="13.5" thickBot="1">
      <c r="B15" s="54" t="s">
        <v>16</v>
      </c>
      <c r="C15" s="58"/>
      <c r="D15" s="118">
        <v>48542</v>
      </c>
      <c r="E15" s="118">
        <v>71282</v>
      </c>
      <c r="F15" s="118">
        <v>80035</v>
      </c>
      <c r="G15" s="118">
        <v>158745</v>
      </c>
      <c r="H15" s="118">
        <v>244189</v>
      </c>
      <c r="I15" s="118">
        <v>234879</v>
      </c>
      <c r="J15" s="119">
        <v>648683</v>
      </c>
      <c r="K15" s="55">
        <f t="shared" si="0"/>
        <v>-0.63791405046841065</v>
      </c>
      <c r="L15" s="56">
        <f t="shared" si="1"/>
        <v>3.9637430336471047E-2</v>
      </c>
      <c r="M15" s="56">
        <f t="shared" si="2"/>
        <v>-0.34990929157333051</v>
      </c>
      <c r="N15" s="57">
        <f t="shared" si="3"/>
        <v>-0.49582664020914047</v>
      </c>
      <c r="P15" s="27" t="s">
        <v>16</v>
      </c>
      <c r="Q15" s="52">
        <f t="shared" si="10"/>
        <v>1151245</v>
      </c>
      <c r="R15" s="52">
        <f t="shared" si="10"/>
        <v>1998633</v>
      </c>
      <c r="S15" s="53">
        <f t="shared" si="4"/>
        <v>-0.42398379292246247</v>
      </c>
      <c r="U15" s="52">
        <f t="shared" si="11"/>
        <v>1286565</v>
      </c>
      <c r="V15" s="53">
        <f t="shared" si="5"/>
        <v>0.11754231288735228</v>
      </c>
      <c r="W15" s="52">
        <f t="shared" si="12"/>
        <v>683014</v>
      </c>
      <c r="X15" s="53">
        <f t="shared" si="6"/>
        <v>-0.46911815570919468</v>
      </c>
      <c r="Y15" s="52">
        <f t="shared" si="13"/>
        <v>515387</v>
      </c>
      <c r="Z15" s="53">
        <f t="shared" si="7"/>
        <v>-0.24542249500010249</v>
      </c>
      <c r="AA15" s="52">
        <f t="shared" si="14"/>
        <v>388391</v>
      </c>
      <c r="AB15" s="53">
        <f t="shared" si="8"/>
        <v>-0.24640900915234576</v>
      </c>
      <c r="AC15" s="52">
        <f t="shared" si="15"/>
        <v>163274</v>
      </c>
      <c r="AD15" s="53">
        <f t="shared" si="9"/>
        <v>-0.57961435769623915</v>
      </c>
    </row>
    <row r="16" spans="1:30">
      <c r="B16" s="54" t="s">
        <v>17</v>
      </c>
      <c r="C16" s="59"/>
      <c r="D16" s="118">
        <v>49197</v>
      </c>
      <c r="E16" s="118">
        <v>59342</v>
      </c>
      <c r="F16" s="118">
        <v>103798</v>
      </c>
      <c r="G16" s="118">
        <v>172556</v>
      </c>
      <c r="H16" s="118">
        <v>195805</v>
      </c>
      <c r="I16" s="118">
        <v>244436</v>
      </c>
      <c r="J16" s="118">
        <v>512872</v>
      </c>
      <c r="K16" s="55">
        <f t="shared" si="0"/>
        <v>-0.52339765087585199</v>
      </c>
      <c r="L16" s="56">
        <f t="shared" si="1"/>
        <v>-0.19895187288288141</v>
      </c>
      <c r="M16" s="56">
        <f t="shared" si="2"/>
        <v>-0.11873547662214956</v>
      </c>
      <c r="N16" s="57">
        <f t="shared" si="3"/>
        <v>-0.39846774380490968</v>
      </c>
      <c r="P16" s="27" t="s">
        <v>17</v>
      </c>
      <c r="Q16" s="52">
        <f t="shared" si="10"/>
        <v>1347050</v>
      </c>
      <c r="R16" s="52">
        <f t="shared" si="10"/>
        <v>2243069</v>
      </c>
      <c r="S16" s="53">
        <f t="shared" si="4"/>
        <v>-0.39946118465370439</v>
      </c>
      <c r="U16" s="52">
        <f t="shared" si="11"/>
        <v>1459121</v>
      </c>
      <c r="V16" s="53">
        <f t="shared" si="5"/>
        <v>8.31973571879292E-2</v>
      </c>
      <c r="W16" s="52">
        <f t="shared" si="12"/>
        <v>786812</v>
      </c>
      <c r="X16" s="53">
        <f t="shared" si="6"/>
        <v>-0.46076302102430167</v>
      </c>
      <c r="Y16" s="52">
        <f t="shared" si="13"/>
        <v>574729</v>
      </c>
      <c r="Z16" s="53">
        <f t="shared" si="7"/>
        <v>-0.26954723618856857</v>
      </c>
      <c r="AA16" s="52">
        <f t="shared" si="14"/>
        <v>437588</v>
      </c>
      <c r="AB16" s="53">
        <f t="shared" si="8"/>
        <v>-0.23861854891609779</v>
      </c>
      <c r="AC16" s="52">
        <f t="shared" si="15"/>
        <v>163274</v>
      </c>
      <c r="AD16" s="53">
        <f t="shared" si="9"/>
        <v>-0.62687733667285217</v>
      </c>
    </row>
    <row r="17" spans="2:30">
      <c r="B17" s="54" t="s">
        <v>18</v>
      </c>
      <c r="C17" s="58"/>
      <c r="D17" s="118">
        <v>28833</v>
      </c>
      <c r="E17" s="118">
        <v>136043</v>
      </c>
      <c r="F17" s="118">
        <v>119859</v>
      </c>
      <c r="G17" s="118">
        <v>189858</v>
      </c>
      <c r="H17" s="118">
        <v>190293</v>
      </c>
      <c r="I17" s="118">
        <v>216081</v>
      </c>
      <c r="J17" s="118">
        <v>636865</v>
      </c>
      <c r="K17" s="55">
        <f t="shared" si="0"/>
        <v>-0.66071145376178619</v>
      </c>
      <c r="L17" s="56">
        <f t="shared" si="1"/>
        <v>-0.11934413483832451</v>
      </c>
      <c r="M17" s="56">
        <f t="shared" si="2"/>
        <v>-2.2859485109804067E-3</v>
      </c>
      <c r="N17" s="57">
        <f t="shared" si="3"/>
        <v>-0.36869133773662421</v>
      </c>
      <c r="P17" s="27" t="s">
        <v>18</v>
      </c>
      <c r="Q17" s="52">
        <f t="shared" si="10"/>
        <v>1537343</v>
      </c>
      <c r="R17" s="52">
        <f t="shared" si="10"/>
        <v>2459150</v>
      </c>
      <c r="S17" s="53">
        <f t="shared" si="4"/>
        <v>-0.37484781326881245</v>
      </c>
      <c r="U17" s="52">
        <f t="shared" si="11"/>
        <v>1648979</v>
      </c>
      <c r="V17" s="53">
        <f t="shared" si="5"/>
        <v>7.2616195605014644E-2</v>
      </c>
      <c r="W17" s="52">
        <f t="shared" si="12"/>
        <v>906671</v>
      </c>
      <c r="X17" s="53">
        <f t="shared" si="6"/>
        <v>-0.45016219127108348</v>
      </c>
      <c r="Y17" s="52">
        <f t="shared" si="13"/>
        <v>710772</v>
      </c>
      <c r="Z17" s="53">
        <f t="shared" si="7"/>
        <v>-0.21606404087039288</v>
      </c>
      <c r="AA17" s="52">
        <f t="shared" si="14"/>
        <v>466421</v>
      </c>
      <c r="AB17" s="53">
        <f t="shared" si="8"/>
        <v>-0.34378253504640022</v>
      </c>
      <c r="AC17" s="52">
        <f t="shared" si="15"/>
        <v>163274</v>
      </c>
      <c r="AD17" s="53">
        <f t="shared" si="9"/>
        <v>-0.6499428627784769</v>
      </c>
    </row>
    <row r="18" spans="2:30">
      <c r="B18" s="54" t="s">
        <v>19</v>
      </c>
      <c r="C18" s="58"/>
      <c r="D18" s="118">
        <v>39035</v>
      </c>
      <c r="E18" s="118">
        <v>102628</v>
      </c>
      <c r="F18" s="118">
        <v>94743</v>
      </c>
      <c r="G18" s="118">
        <v>119313</v>
      </c>
      <c r="H18" s="118">
        <v>189932</v>
      </c>
      <c r="I18" s="118">
        <v>183481</v>
      </c>
      <c r="J18" s="118">
        <v>479142</v>
      </c>
      <c r="K18" s="55">
        <f t="shared" si="0"/>
        <v>-0.61706341752549343</v>
      </c>
      <c r="L18" s="56">
        <f t="shared" si="1"/>
        <v>3.515895378813072E-2</v>
      </c>
      <c r="M18" s="56">
        <f t="shared" si="2"/>
        <v>-0.37181201693237576</v>
      </c>
      <c r="N18" s="57">
        <f t="shared" si="3"/>
        <v>-0.20592894319981891</v>
      </c>
      <c r="P18" s="27" t="s">
        <v>19</v>
      </c>
      <c r="Q18" s="52">
        <f t="shared" si="10"/>
        <v>1727275</v>
      </c>
      <c r="R18" s="52">
        <f t="shared" si="10"/>
        <v>2642631</v>
      </c>
      <c r="S18" s="53">
        <f t="shared" si="4"/>
        <v>-0.34638055786070776</v>
      </c>
      <c r="U18" s="52">
        <f t="shared" si="11"/>
        <v>1768292</v>
      </c>
      <c r="V18" s="53">
        <f t="shared" si="5"/>
        <v>2.3746652964930393E-2</v>
      </c>
      <c r="W18" s="52">
        <f t="shared" si="12"/>
        <v>1001414</v>
      </c>
      <c r="X18" s="53">
        <f t="shared" si="6"/>
        <v>-0.4336828985258091</v>
      </c>
      <c r="Y18" s="52">
        <f t="shared" si="13"/>
        <v>813400</v>
      </c>
      <c r="Z18" s="53">
        <f t="shared" si="7"/>
        <v>-0.18774852358764704</v>
      </c>
      <c r="AA18" s="52">
        <f t="shared" si="14"/>
        <v>505456</v>
      </c>
      <c r="AB18" s="53">
        <f t="shared" si="8"/>
        <v>-0.3785886402753873</v>
      </c>
      <c r="AC18" s="52">
        <f t="shared" si="15"/>
        <v>163274</v>
      </c>
      <c r="AD18" s="53">
        <f t="shared" si="9"/>
        <v>-0.67697682884365795</v>
      </c>
    </row>
    <row r="19" spans="2:30">
      <c r="B19" s="54" t="s">
        <v>20</v>
      </c>
      <c r="C19" s="58"/>
      <c r="D19" s="118">
        <v>39664</v>
      </c>
      <c r="E19" s="118">
        <v>101946</v>
      </c>
      <c r="F19" s="118">
        <v>87402</v>
      </c>
      <c r="G19" s="118">
        <v>116256</v>
      </c>
      <c r="H19" s="118">
        <v>143904</v>
      </c>
      <c r="I19" s="118">
        <v>228444</v>
      </c>
      <c r="J19" s="118">
        <v>474941</v>
      </c>
      <c r="K19" s="55">
        <f t="shared" si="0"/>
        <v>-0.51900551858020261</v>
      </c>
      <c r="L19" s="56">
        <f t="shared" si="1"/>
        <v>-0.3700688133634501</v>
      </c>
      <c r="M19" s="56">
        <f t="shared" si="2"/>
        <v>-0.19212808539026016</v>
      </c>
      <c r="N19" s="57">
        <f t="shared" si="3"/>
        <v>-0.24819364161849711</v>
      </c>
      <c r="P19" s="27" t="s">
        <v>20</v>
      </c>
      <c r="Q19" s="52">
        <f t="shared" si="10"/>
        <v>1871179</v>
      </c>
      <c r="R19" s="52">
        <f t="shared" si="10"/>
        <v>2871075</v>
      </c>
      <c r="S19" s="53">
        <f t="shared" si="4"/>
        <v>-0.34826537098473564</v>
      </c>
      <c r="U19" s="52">
        <f t="shared" si="11"/>
        <v>1884548</v>
      </c>
      <c r="V19" s="53">
        <f t="shared" si="5"/>
        <v>7.1446932655827577E-3</v>
      </c>
      <c r="W19" s="60">
        <f t="shared" si="12"/>
        <v>1088816</v>
      </c>
      <c r="X19" s="61">
        <f t="shared" si="6"/>
        <v>-0.42224024010001338</v>
      </c>
      <c r="Y19" s="52">
        <f t="shared" si="13"/>
        <v>915346</v>
      </c>
      <c r="Z19" s="62">
        <f t="shared" si="7"/>
        <v>-0.15931984834903234</v>
      </c>
      <c r="AA19" s="52">
        <f t="shared" si="14"/>
        <v>545120</v>
      </c>
      <c r="AB19" s="61">
        <f t="shared" si="8"/>
        <v>-0.4044656337603485</v>
      </c>
      <c r="AC19" s="52">
        <f t="shared" si="15"/>
        <v>163274</v>
      </c>
      <c r="AD19" s="61">
        <f t="shared" si="9"/>
        <v>-0.70048062811857936</v>
      </c>
    </row>
    <row r="20" spans="2:30">
      <c r="B20" s="54" t="s">
        <v>21</v>
      </c>
      <c r="C20" s="58"/>
      <c r="D20" s="118">
        <v>46592</v>
      </c>
      <c r="E20" s="118">
        <v>69067</v>
      </c>
      <c r="F20" s="118">
        <v>98595</v>
      </c>
      <c r="G20" s="118">
        <v>134140</v>
      </c>
      <c r="H20" s="118">
        <v>153653</v>
      </c>
      <c r="I20" s="118">
        <v>167556</v>
      </c>
      <c r="J20" s="118">
        <v>475156</v>
      </c>
      <c r="K20" s="55">
        <f t="shared" si="0"/>
        <v>-0.64736633863404869</v>
      </c>
      <c r="L20" s="56">
        <f t="shared" si="1"/>
        <v>-8.2975244097495793E-2</v>
      </c>
      <c r="M20" s="56">
        <f t="shared" si="2"/>
        <v>-0.12699394089279092</v>
      </c>
      <c r="N20" s="57">
        <f t="shared" si="3"/>
        <v>-0.2649843447144774</v>
      </c>
      <c r="P20" s="27" t="s">
        <v>21</v>
      </c>
      <c r="Q20" s="52">
        <f t="shared" si="10"/>
        <v>2024832</v>
      </c>
      <c r="R20" s="52">
        <f t="shared" si="10"/>
        <v>3038631</v>
      </c>
      <c r="S20" s="53">
        <f t="shared" si="4"/>
        <v>-0.33363675944858062</v>
      </c>
      <c r="U20" s="52">
        <f t="shared" si="11"/>
        <v>2018688</v>
      </c>
      <c r="V20" s="53">
        <f t="shared" si="5"/>
        <v>-3.0343258107339288E-3</v>
      </c>
      <c r="W20" s="60">
        <f t="shared" si="12"/>
        <v>1187411</v>
      </c>
      <c r="X20" s="61">
        <f t="shared" si="6"/>
        <v>-0.41179072744277467</v>
      </c>
      <c r="Y20" s="52">
        <f t="shared" si="13"/>
        <v>984413</v>
      </c>
      <c r="Z20" s="62">
        <f t="shared" si="7"/>
        <v>-0.17095849709999322</v>
      </c>
      <c r="AA20" s="52">
        <f t="shared" si="14"/>
        <v>591712</v>
      </c>
      <c r="AB20" s="61">
        <f t="shared" si="8"/>
        <v>-0.39891894966848263</v>
      </c>
      <c r="AC20" s="52">
        <f t="shared" si="15"/>
        <v>163274</v>
      </c>
      <c r="AD20" s="61">
        <f t="shared" si="9"/>
        <v>-0.72406508571737604</v>
      </c>
    </row>
    <row r="21" spans="2:30" ht="13.5" thickBot="1">
      <c r="B21" s="63" t="s">
        <v>22</v>
      </c>
      <c r="C21" s="64"/>
      <c r="D21" s="118">
        <v>26800</v>
      </c>
      <c r="E21" s="118">
        <v>34538</v>
      </c>
      <c r="F21" s="118">
        <v>60135</v>
      </c>
      <c r="G21" s="118">
        <v>115887</v>
      </c>
      <c r="H21" s="118">
        <v>162318</v>
      </c>
      <c r="I21" s="118">
        <v>125536</v>
      </c>
      <c r="J21" s="118">
        <v>380149</v>
      </c>
      <c r="K21" s="65">
        <f t="shared" si="0"/>
        <v>-0.6697715895609353</v>
      </c>
      <c r="L21" s="66">
        <f t="shared" si="1"/>
        <v>0.2929996176395615</v>
      </c>
      <c r="M21" s="66">
        <f t="shared" si="2"/>
        <v>-0.28604960632831844</v>
      </c>
      <c r="N21" s="67">
        <f t="shared" si="3"/>
        <v>-0.48108933702658629</v>
      </c>
      <c r="P21" s="27" t="s">
        <v>22</v>
      </c>
      <c r="Q21" s="52">
        <f t="shared" si="10"/>
        <v>2187150</v>
      </c>
      <c r="R21" s="52">
        <f t="shared" si="10"/>
        <v>3164167</v>
      </c>
      <c r="S21" s="53">
        <f t="shared" si="4"/>
        <v>-0.30877542177767481</v>
      </c>
      <c r="U21" s="52">
        <f t="shared" si="11"/>
        <v>2134575</v>
      </c>
      <c r="V21" s="53">
        <f t="shared" si="5"/>
        <v>-2.4038131815376174E-2</v>
      </c>
      <c r="W21" s="60">
        <f t="shared" si="12"/>
        <v>1247546</v>
      </c>
      <c r="X21" s="61">
        <f t="shared" si="6"/>
        <v>-0.41555297893023202</v>
      </c>
      <c r="Y21" s="52">
        <f t="shared" si="13"/>
        <v>1018951</v>
      </c>
      <c r="Z21" s="62">
        <f t="shared" si="7"/>
        <v>-0.18323572838195945</v>
      </c>
      <c r="AA21" s="52">
        <f t="shared" si="14"/>
        <v>618512</v>
      </c>
      <c r="AB21" s="61">
        <f t="shared" si="8"/>
        <v>-0.39299141960702721</v>
      </c>
      <c r="AC21" s="52">
        <f t="shared" si="15"/>
        <v>163274</v>
      </c>
      <c r="AD21" s="61">
        <f t="shared" si="9"/>
        <v>-0.73602128980520987</v>
      </c>
    </row>
    <row r="22" spans="2:30">
      <c r="B22" s="68"/>
      <c r="C22" s="69">
        <f t="shared" ref="C22:J22" si="16">SUM(C10:C21)</f>
        <v>163274</v>
      </c>
      <c r="D22" s="69">
        <f t="shared" si="16"/>
        <v>618512</v>
      </c>
      <c r="E22" s="69">
        <f t="shared" si="16"/>
        <v>1018951</v>
      </c>
      <c r="F22" s="69">
        <f t="shared" si="16"/>
        <v>1247546</v>
      </c>
      <c r="G22" s="69">
        <f t="shared" si="16"/>
        <v>2134575</v>
      </c>
      <c r="H22" s="69">
        <f t="shared" si="16"/>
        <v>2187150</v>
      </c>
      <c r="I22" s="69">
        <f t="shared" si="16"/>
        <v>3164167</v>
      </c>
      <c r="J22" s="69">
        <f t="shared" si="16"/>
        <v>7086533</v>
      </c>
      <c r="K22" s="70">
        <f t="shared" si="0"/>
        <v>-0.55349576443092841</v>
      </c>
      <c r="L22" s="70">
        <f t="shared" si="1"/>
        <v>-0.30877542177767481</v>
      </c>
      <c r="M22" s="70">
        <f t="shared" si="2"/>
        <v>-2.4038131815376174E-2</v>
      </c>
      <c r="N22" s="70"/>
    </row>
    <row r="24" spans="2:30" ht="13.5" thickBot="1">
      <c r="J24" s="71"/>
      <c r="K24" s="72"/>
      <c r="L24" s="72"/>
      <c r="M24" s="73"/>
      <c r="N24" s="73"/>
      <c r="O24" s="73"/>
      <c r="P24" s="73"/>
    </row>
    <row r="25" spans="2:30">
      <c r="B25" s="74" t="s">
        <v>106</v>
      </c>
      <c r="C25" s="75">
        <f t="shared" ref="C25:J25" si="17">SUM(C10:C12)</f>
        <v>112468</v>
      </c>
      <c r="D25" s="75">
        <f t="shared" si="17"/>
        <v>243836</v>
      </c>
      <c r="E25" s="75">
        <f t="shared" si="17"/>
        <v>278409</v>
      </c>
      <c r="F25" s="75">
        <f t="shared" si="17"/>
        <v>389266</v>
      </c>
      <c r="G25" s="75">
        <f t="shared" si="17"/>
        <v>663333</v>
      </c>
      <c r="H25" s="75">
        <f t="shared" si="17"/>
        <v>569386</v>
      </c>
      <c r="I25" s="75">
        <f t="shared" si="17"/>
        <v>1150331</v>
      </c>
      <c r="J25" s="75">
        <f t="shared" si="17"/>
        <v>2208122</v>
      </c>
      <c r="K25" s="76">
        <f>I25/J25-1</f>
        <v>-0.47904554186770476</v>
      </c>
      <c r="L25" s="76">
        <f>H25/I25-1</f>
        <v>-0.50502420607633802</v>
      </c>
      <c r="M25" s="76">
        <f>G25/H25-1</f>
        <v>0.16499703189049253</v>
      </c>
      <c r="N25" s="77">
        <f>F25/G25-1</f>
        <v>-0.41316653927966795</v>
      </c>
    </row>
    <row r="26" spans="2:30">
      <c r="B26" s="78" t="s">
        <v>107</v>
      </c>
      <c r="C26" s="79">
        <f>SUM(C11:C13)</f>
        <v>121381</v>
      </c>
      <c r="D26" s="79">
        <f>SUM(D11:D13)</f>
        <v>220568</v>
      </c>
      <c r="E26" s="79">
        <f>SUM(E11:E13)</f>
        <v>246943</v>
      </c>
      <c r="F26" s="79">
        <f>SUM(F11:F13)</f>
        <v>359082</v>
      </c>
      <c r="G26" s="79">
        <f>SUM(G13:G15)</f>
        <v>623232</v>
      </c>
      <c r="H26" s="79">
        <f>SUM(H13:H15)</f>
        <v>581859</v>
      </c>
      <c r="I26" s="79">
        <f>SUM(I13:I15)</f>
        <v>848302</v>
      </c>
      <c r="J26" s="79">
        <f>SUM(J13:J15)</f>
        <v>1919286</v>
      </c>
      <c r="K26" s="70">
        <f>I26/J26-1</f>
        <v>-0.55801167725914746</v>
      </c>
      <c r="L26" s="70">
        <f>H26/I26-1</f>
        <v>-0.31408979349335497</v>
      </c>
      <c r="M26" s="70">
        <f>I26/J26-1</f>
        <v>-0.55801167725914746</v>
      </c>
      <c r="N26" s="80">
        <f>F26/G26-1</f>
        <v>-0.4238389556377079</v>
      </c>
    </row>
    <row r="27" spans="2:30">
      <c r="B27" s="78" t="s">
        <v>108</v>
      </c>
      <c r="C27" s="79">
        <f t="shared" ref="C27:J27" si="18">SUM(C16:C18)</f>
        <v>0</v>
      </c>
      <c r="D27" s="79">
        <f t="shared" si="18"/>
        <v>117065</v>
      </c>
      <c r="E27" s="79">
        <f t="shared" si="18"/>
        <v>298013</v>
      </c>
      <c r="F27" s="79">
        <f t="shared" si="18"/>
        <v>318400</v>
      </c>
      <c r="G27" s="79">
        <f t="shared" si="18"/>
        <v>481727</v>
      </c>
      <c r="H27" s="79">
        <f t="shared" si="18"/>
        <v>576030</v>
      </c>
      <c r="I27" s="79">
        <f t="shared" si="18"/>
        <v>643998</v>
      </c>
      <c r="J27" s="79">
        <f t="shared" si="18"/>
        <v>1628879</v>
      </c>
      <c r="K27" s="70">
        <f>I27/J27-1</f>
        <v>-0.60463729963981372</v>
      </c>
      <c r="L27" s="70">
        <f>H27/I27-1</f>
        <v>-0.10554070043695785</v>
      </c>
      <c r="M27" s="70">
        <f>I27/J27-1</f>
        <v>-0.60463729963981372</v>
      </c>
      <c r="N27" s="80">
        <f>F27/G27-1</f>
        <v>-0.33904472865336588</v>
      </c>
    </row>
    <row r="28" spans="2:30" ht="13.5" thickBot="1">
      <c r="B28" s="81" t="s">
        <v>109</v>
      </c>
      <c r="C28" s="82">
        <f t="shared" ref="C28:J28" si="19">SUM(C19:C21)</f>
        <v>0</v>
      </c>
      <c r="D28" s="82">
        <f t="shared" si="19"/>
        <v>113056</v>
      </c>
      <c r="E28" s="82">
        <f t="shared" si="19"/>
        <v>205551</v>
      </c>
      <c r="F28" s="82">
        <f t="shared" si="19"/>
        <v>246132</v>
      </c>
      <c r="G28" s="82">
        <f t="shared" si="19"/>
        <v>366283</v>
      </c>
      <c r="H28" s="82">
        <f t="shared" si="19"/>
        <v>459875</v>
      </c>
      <c r="I28" s="82">
        <f t="shared" si="19"/>
        <v>521536</v>
      </c>
      <c r="J28" s="82">
        <f t="shared" si="19"/>
        <v>1330246</v>
      </c>
      <c r="K28" s="83">
        <f>I28/J28-1</f>
        <v>-0.60794018549952411</v>
      </c>
      <c r="L28" s="83">
        <f>H28/I28-1</f>
        <v>-0.11822961406307519</v>
      </c>
      <c r="M28" s="83">
        <f>I28/J28-1</f>
        <v>-0.60794018549952411</v>
      </c>
      <c r="N28" s="84">
        <f>F28/G28-1</f>
        <v>-0.32802778179713499</v>
      </c>
    </row>
    <row r="29" spans="2:30" ht="13.5" thickBot="1">
      <c r="F29" s="52"/>
      <c r="G29" s="52"/>
      <c r="H29" s="52"/>
      <c r="I29" s="52"/>
      <c r="J29" s="52"/>
    </row>
    <row r="30" spans="2:30">
      <c r="B30" s="85" t="s">
        <v>110</v>
      </c>
      <c r="C30" s="86">
        <f t="shared" ref="C30:J30" si="20">SUM(C10:C13)</f>
        <v>163274</v>
      </c>
      <c r="D30" s="86">
        <f t="shared" si="20"/>
        <v>291509</v>
      </c>
      <c r="E30" s="86">
        <f t="shared" si="20"/>
        <v>348874</v>
      </c>
      <c r="F30" s="86">
        <f t="shared" si="20"/>
        <v>495872</v>
      </c>
      <c r="G30" s="86">
        <f t="shared" si="20"/>
        <v>879443</v>
      </c>
      <c r="H30" s="86">
        <f t="shared" si="20"/>
        <v>716647</v>
      </c>
      <c r="I30" s="86">
        <f t="shared" si="20"/>
        <v>1496389</v>
      </c>
      <c r="J30" s="86">
        <f t="shared" si="20"/>
        <v>2806847</v>
      </c>
      <c r="K30" s="87">
        <f>I30/J30-1</f>
        <v>-0.46687902831896433</v>
      </c>
      <c r="L30" s="88">
        <f>H30/I30-1</f>
        <v>-0.52108241907685771</v>
      </c>
      <c r="M30" s="89">
        <f>G30/H30-1</f>
        <v>0.22716344308983372</v>
      </c>
      <c r="N30" s="90">
        <f>F30/G30-1</f>
        <v>-0.43615220088169449</v>
      </c>
      <c r="P30" s="53">
        <f>C30/J30-1</f>
        <v>-0.94183010331521455</v>
      </c>
    </row>
    <row r="31" spans="2:30">
      <c r="B31" s="91" t="s">
        <v>111</v>
      </c>
      <c r="C31" s="92">
        <f t="shared" ref="C31:J31" si="21">SUM(C14:C17)</f>
        <v>0</v>
      </c>
      <c r="D31" s="92">
        <f t="shared" si="21"/>
        <v>174912</v>
      </c>
      <c r="E31" s="92">
        <f t="shared" si="21"/>
        <v>361898</v>
      </c>
      <c r="F31" s="92">
        <f t="shared" si="21"/>
        <v>410799</v>
      </c>
      <c r="G31" s="92">
        <f t="shared" si="21"/>
        <v>769536</v>
      </c>
      <c r="H31" s="92">
        <f t="shared" si="21"/>
        <v>820696</v>
      </c>
      <c r="I31" s="92">
        <f t="shared" si="21"/>
        <v>962761</v>
      </c>
      <c r="J31" s="92">
        <f t="shared" si="21"/>
        <v>2470298</v>
      </c>
      <c r="K31" s="93">
        <f>I31/J31-1</f>
        <v>-0.61026523925453535</v>
      </c>
      <c r="L31" s="94">
        <f>H31/I31-1</f>
        <v>-0.14755998633097933</v>
      </c>
      <c r="M31" s="95">
        <f>I31/J31-1</f>
        <v>-0.61026523925453535</v>
      </c>
      <c r="N31" s="96"/>
      <c r="P31" s="53">
        <f>D31/J31-1</f>
        <v>-0.92919396769134732</v>
      </c>
    </row>
    <row r="32" spans="2:30" ht="13.5" thickBot="1">
      <c r="B32" s="97" t="s">
        <v>112</v>
      </c>
      <c r="C32" s="98">
        <f t="shared" ref="C32:J32" si="22">SUM(C18:C21)</f>
        <v>0</v>
      </c>
      <c r="D32" s="98">
        <f t="shared" si="22"/>
        <v>152091</v>
      </c>
      <c r="E32" s="98">
        <f t="shared" si="22"/>
        <v>308179</v>
      </c>
      <c r="F32" s="98">
        <f t="shared" si="22"/>
        <v>340875</v>
      </c>
      <c r="G32" s="98">
        <f t="shared" si="22"/>
        <v>485596</v>
      </c>
      <c r="H32" s="98">
        <f t="shared" si="22"/>
        <v>649807</v>
      </c>
      <c r="I32" s="98">
        <f t="shared" si="22"/>
        <v>705017</v>
      </c>
      <c r="J32" s="98">
        <f t="shared" si="22"/>
        <v>1809388</v>
      </c>
      <c r="K32" s="99">
        <f>I32/J32-1</f>
        <v>-0.61035609830506221</v>
      </c>
      <c r="L32" s="100">
        <f>H32/I32-1</f>
        <v>-7.8310168407286662E-2</v>
      </c>
      <c r="M32" s="101">
        <f>I32/J32-1</f>
        <v>-0.61035609830506221</v>
      </c>
      <c r="N32" s="102"/>
    </row>
    <row r="33" spans="2:16" ht="13.5" thickBot="1"/>
    <row r="34" spans="2:16">
      <c r="B34" s="74" t="s">
        <v>81</v>
      </c>
      <c r="C34" s="75">
        <f t="shared" ref="C34:J34" si="23">SUM(C10:C11)</f>
        <v>77843</v>
      </c>
      <c r="D34" s="75">
        <f t="shared" si="23"/>
        <v>158352</v>
      </c>
      <c r="E34" s="75">
        <f t="shared" si="23"/>
        <v>182362</v>
      </c>
      <c r="F34" s="75">
        <f t="shared" si="23"/>
        <v>269784</v>
      </c>
      <c r="G34" s="75">
        <f t="shared" si="23"/>
        <v>408153</v>
      </c>
      <c r="H34" s="75">
        <f t="shared" si="23"/>
        <v>362308</v>
      </c>
      <c r="I34" s="75">
        <f t="shared" si="23"/>
        <v>879734</v>
      </c>
      <c r="J34" s="75">
        <f t="shared" si="23"/>
        <v>1462819</v>
      </c>
      <c r="K34" s="76">
        <f>I34/J34-1</f>
        <v>-0.39860365499764494</v>
      </c>
      <c r="L34" s="76">
        <f>H34/I34-1</f>
        <v>-0.58816187620348881</v>
      </c>
      <c r="M34" s="76">
        <f>G34/H34-1</f>
        <v>0.1265359859566999</v>
      </c>
      <c r="N34" s="77">
        <f>F34/G34-1</f>
        <v>-0.33901257616629055</v>
      </c>
      <c r="P34" s="53">
        <f>D42/J42-1</f>
        <v>-0.88957313047014608</v>
      </c>
    </row>
    <row r="35" spans="2:16">
      <c r="B35" s="103" t="s">
        <v>191</v>
      </c>
      <c r="C35" s="79">
        <f t="shared" ref="C35:J35" si="24">SUM(C14:C15)</f>
        <v>0</v>
      </c>
      <c r="D35" s="79">
        <f t="shared" si="24"/>
        <v>96882</v>
      </c>
      <c r="E35" s="79">
        <f t="shared" si="24"/>
        <v>166513</v>
      </c>
      <c r="F35" s="79">
        <f t="shared" si="24"/>
        <v>187142</v>
      </c>
      <c r="G35" s="79">
        <f t="shared" si="24"/>
        <v>407122</v>
      </c>
      <c r="H35" s="79">
        <f t="shared" si="24"/>
        <v>434598</v>
      </c>
      <c r="I35" s="79">
        <f t="shared" si="24"/>
        <v>502244</v>
      </c>
      <c r="J35" s="79">
        <f t="shared" si="24"/>
        <v>1320561</v>
      </c>
      <c r="K35" s="70">
        <f>I35/J35-1</f>
        <v>-0.61967375986417894</v>
      </c>
      <c r="L35" s="70">
        <f>H35/I35-1</f>
        <v>-0.13468752239947113</v>
      </c>
      <c r="M35" s="70">
        <f>I35/J35-1</f>
        <v>-0.61967375986417894</v>
      </c>
      <c r="N35" s="80">
        <f>F35/G35-1</f>
        <v>-0.54032943442014925</v>
      </c>
      <c r="P35" s="53">
        <f>E32/J32-1</f>
        <v>-0.82967776949996352</v>
      </c>
    </row>
    <row r="36" spans="2:16" ht="13.5" thickBot="1">
      <c r="B36" s="104" t="s">
        <v>27</v>
      </c>
      <c r="C36" s="82">
        <f t="shared" ref="C36:J36" si="25">SUM(C18:C20)</f>
        <v>0</v>
      </c>
      <c r="D36" s="82">
        <f t="shared" si="25"/>
        <v>125291</v>
      </c>
      <c r="E36" s="82">
        <f t="shared" si="25"/>
        <v>273641</v>
      </c>
      <c r="F36" s="82">
        <f t="shared" si="25"/>
        <v>280740</v>
      </c>
      <c r="G36" s="82">
        <f t="shared" si="25"/>
        <v>369709</v>
      </c>
      <c r="H36" s="82">
        <f t="shared" si="25"/>
        <v>487489</v>
      </c>
      <c r="I36" s="82">
        <f t="shared" si="25"/>
        <v>579481</v>
      </c>
      <c r="J36" s="82">
        <f t="shared" si="25"/>
        <v>1429239</v>
      </c>
      <c r="K36" s="83">
        <f>I36/J36-1</f>
        <v>-0.59455276549268521</v>
      </c>
      <c r="L36" s="83">
        <f>H36/I36-1</f>
        <v>-0.15874894949101004</v>
      </c>
      <c r="M36" s="83">
        <f>I36/J36-1</f>
        <v>-0.59455276549268521</v>
      </c>
      <c r="N36" s="84">
        <f>F36/G36-1</f>
        <v>-0.24064602160077253</v>
      </c>
    </row>
    <row r="37" spans="2:16">
      <c r="B37" s="105" t="s">
        <v>193</v>
      </c>
      <c r="C37" s="106">
        <f t="shared" ref="C37:J37" si="26">SUM(C10:C15)</f>
        <v>163274</v>
      </c>
      <c r="D37" s="106">
        <f t="shared" si="26"/>
        <v>388391</v>
      </c>
      <c r="E37" s="106">
        <f t="shared" si="26"/>
        <v>515387</v>
      </c>
      <c r="F37" s="106">
        <f t="shared" si="26"/>
        <v>683014</v>
      </c>
      <c r="G37" s="106">
        <f t="shared" si="26"/>
        <v>1286565</v>
      </c>
      <c r="H37" s="106">
        <f t="shared" si="26"/>
        <v>1151245</v>
      </c>
      <c r="I37" s="106">
        <f t="shared" si="26"/>
        <v>1998633</v>
      </c>
      <c r="J37" s="106">
        <f t="shared" si="26"/>
        <v>4127408</v>
      </c>
    </row>
    <row r="38" spans="2:16">
      <c r="B38" s="105" t="s">
        <v>212</v>
      </c>
      <c r="C38" s="52">
        <f t="shared" ref="C38:J38" si="27">SUM(C10:C20)</f>
        <v>163274</v>
      </c>
      <c r="D38" s="52">
        <f t="shared" si="27"/>
        <v>591712</v>
      </c>
      <c r="E38" s="52">
        <f t="shared" si="27"/>
        <v>984413</v>
      </c>
      <c r="F38" s="52">
        <f t="shared" si="27"/>
        <v>1187411</v>
      </c>
      <c r="G38" s="52">
        <f t="shared" si="27"/>
        <v>2018688</v>
      </c>
      <c r="H38" s="52">
        <f t="shared" si="27"/>
        <v>2024832</v>
      </c>
      <c r="I38" s="52">
        <f t="shared" si="27"/>
        <v>3038631</v>
      </c>
      <c r="J38" s="52">
        <f t="shared" si="27"/>
        <v>6706384</v>
      </c>
    </row>
    <row r="39" spans="2:16">
      <c r="B39" s="105" t="s">
        <v>26</v>
      </c>
      <c r="C39" s="52">
        <f t="shared" ref="C39:J39" si="28">SUM(C18:C19)</f>
        <v>0</v>
      </c>
      <c r="D39" s="52">
        <f t="shared" si="28"/>
        <v>78699</v>
      </c>
      <c r="E39" s="52">
        <f t="shared" si="28"/>
        <v>204574</v>
      </c>
      <c r="F39" s="52">
        <f t="shared" si="28"/>
        <v>182145</v>
      </c>
      <c r="G39" s="52">
        <f t="shared" si="28"/>
        <v>235569</v>
      </c>
      <c r="H39" s="52">
        <f t="shared" si="28"/>
        <v>333836</v>
      </c>
      <c r="I39" s="52">
        <f t="shared" si="28"/>
        <v>411925</v>
      </c>
      <c r="J39" s="52">
        <f t="shared" si="28"/>
        <v>954083</v>
      </c>
      <c r="P39" s="53">
        <f>C34/J34-1</f>
        <v>-0.94678562419547463</v>
      </c>
    </row>
    <row r="40" spans="2:16">
      <c r="B40" s="105" t="s">
        <v>32</v>
      </c>
      <c r="C40" s="52">
        <f>SUM(C10:C19)</f>
        <v>163274</v>
      </c>
      <c r="D40" s="52">
        <f>SUM(D10:D19)</f>
        <v>545120</v>
      </c>
      <c r="E40" s="52">
        <f>SUM(E10:E19)</f>
        <v>915346</v>
      </c>
      <c r="F40" s="52">
        <f>SUM(F10:F19)</f>
        <v>1088816</v>
      </c>
    </row>
    <row r="41" spans="2:16">
      <c r="B41" s="68" t="s">
        <v>27</v>
      </c>
      <c r="C41" s="52">
        <f t="shared" ref="C41:J41" si="29">SUM(C18:C20)</f>
        <v>0</v>
      </c>
      <c r="D41" s="52">
        <f t="shared" si="29"/>
        <v>125291</v>
      </c>
      <c r="E41" s="52">
        <f t="shared" si="29"/>
        <v>273641</v>
      </c>
      <c r="F41" s="52">
        <f t="shared" si="29"/>
        <v>280740</v>
      </c>
      <c r="G41" s="52">
        <f t="shared" si="29"/>
        <v>369709</v>
      </c>
      <c r="H41" s="52">
        <f t="shared" si="29"/>
        <v>487489</v>
      </c>
      <c r="I41" s="52">
        <f t="shared" si="29"/>
        <v>579481</v>
      </c>
      <c r="J41" s="52">
        <f t="shared" si="29"/>
        <v>1429239</v>
      </c>
    </row>
    <row r="42" spans="2:16">
      <c r="B42" s="68" t="s">
        <v>179</v>
      </c>
      <c r="C42" s="52">
        <f t="shared" ref="C42:J42" si="30">SUM(C10:C12)</f>
        <v>112468</v>
      </c>
      <c r="D42" s="52">
        <f t="shared" si="30"/>
        <v>243836</v>
      </c>
      <c r="E42" s="52">
        <f t="shared" si="30"/>
        <v>278409</v>
      </c>
      <c r="F42" s="52">
        <f t="shared" si="30"/>
        <v>389266</v>
      </c>
      <c r="G42" s="52">
        <f t="shared" si="30"/>
        <v>663333</v>
      </c>
      <c r="H42" s="52">
        <f t="shared" si="30"/>
        <v>569386</v>
      </c>
      <c r="I42" s="52">
        <f t="shared" si="30"/>
        <v>1150331</v>
      </c>
      <c r="J42" s="52">
        <f t="shared" si="30"/>
        <v>2208122</v>
      </c>
    </row>
    <row r="43" spans="2:16">
      <c r="F43" s="1"/>
      <c r="G43" s="1" t="s">
        <v>115</v>
      </c>
    </row>
    <row r="44" spans="2:16">
      <c r="G44" s="27" t="s">
        <v>180</v>
      </c>
    </row>
    <row r="45" spans="2:16">
      <c r="G45" s="27" t="s">
        <v>181</v>
      </c>
    </row>
    <row r="46" spans="2:16">
      <c r="G46" s="27" t="s">
        <v>64</v>
      </c>
    </row>
  </sheetData>
  <mergeCells count="2">
    <mergeCell ref="A1:B1"/>
    <mergeCell ref="A2:B2"/>
  </mergeCells>
  <hyperlinks>
    <hyperlink ref="G43" r:id="rId1"/>
  </hyperlinks>
  <pageMargins left="0.75" right="0.75" top="1" bottom="1" header="0" footer="0"/>
  <pageSetup paperSize="9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K12"/>
  <sheetViews>
    <sheetView showGridLines="0" zoomScaleNormal="100" workbookViewId="0"/>
  </sheetViews>
  <sheetFormatPr defaultColWidth="11.42578125" defaultRowHeight="12.75"/>
  <cols>
    <col min="1" max="1" width="1.85546875" customWidth="1"/>
    <col min="2" max="2" width="37.140625" customWidth="1"/>
    <col min="3" max="3" width="12.140625" customWidth="1"/>
    <col min="4" max="5" width="10.7109375" customWidth="1"/>
    <col min="6" max="6" width="11.42578125" customWidth="1"/>
    <col min="7" max="7" width="10.7109375" customWidth="1"/>
    <col min="8" max="8" width="14.28515625" customWidth="1"/>
    <col min="9" max="9" width="11.7109375" customWidth="1"/>
    <col min="10" max="10" width="2.85546875" customWidth="1"/>
    <col min="11" max="11" width="18.85546875" customWidth="1"/>
    <col min="12" max="12" width="11.28515625" customWidth="1"/>
    <col min="15" max="15" width="25" customWidth="1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>
      <c r="B7" s="194" t="s">
        <v>102</v>
      </c>
      <c r="C7" s="195"/>
      <c r="D7" s="194"/>
      <c r="E7" s="194"/>
      <c r="F7" s="196"/>
    </row>
    <row r="8" spans="2:11" ht="12.75" customHeight="1">
      <c r="B8" s="302"/>
      <c r="C8" s="304" t="s">
        <v>80</v>
      </c>
      <c r="D8" s="304" t="s">
        <v>284</v>
      </c>
      <c r="E8" s="302" t="s">
        <v>48</v>
      </c>
      <c r="F8" s="304" t="s">
        <v>57</v>
      </c>
    </row>
    <row r="9" spans="2:11">
      <c r="B9" s="303"/>
      <c r="C9" s="304"/>
      <c r="D9" s="305"/>
      <c r="E9" s="302"/>
      <c r="F9" s="304"/>
    </row>
    <row r="10" spans="2:11" ht="18">
      <c r="B10" s="121" t="s">
        <v>158</v>
      </c>
      <c r="C10" s="153">
        <v>2017</v>
      </c>
      <c r="D10" s="124">
        <v>3.4000000000000002E-2</v>
      </c>
      <c r="E10" s="125" t="s">
        <v>49</v>
      </c>
      <c r="F10" s="284" t="s">
        <v>303</v>
      </c>
    </row>
    <row r="11" spans="2:11">
      <c r="B11" s="127" t="s">
        <v>159</v>
      </c>
      <c r="C11" s="138">
        <v>2017</v>
      </c>
      <c r="D11" s="129">
        <v>3.1E-2</v>
      </c>
      <c r="E11" s="139" t="s">
        <v>73</v>
      </c>
      <c r="F11" s="140" t="s">
        <v>58</v>
      </c>
    </row>
    <row r="12" spans="2:11" ht="14.25">
      <c r="B12" s="188" t="s">
        <v>237</v>
      </c>
      <c r="C12" s="199"/>
      <c r="D12" s="200"/>
      <c r="E12" s="201"/>
      <c r="F12" s="201"/>
    </row>
  </sheetData>
  <mergeCells count="6">
    <mergeCell ref="C2:K3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K15"/>
  <sheetViews>
    <sheetView showGridLines="0" zoomScale="85" zoomScaleNormal="85" workbookViewId="0"/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70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5.75" hidden="1" customHeight="1">
      <c r="B10" s="121" t="s">
        <v>229</v>
      </c>
      <c r="C10" s="122" t="s">
        <v>222</v>
      </c>
      <c r="D10" s="123">
        <v>3.4000000000000002E-2</v>
      </c>
      <c r="E10" s="123"/>
      <c r="F10" s="123">
        <f>D10-E10</f>
        <v>3.4000000000000002E-2</v>
      </c>
      <c r="G10" s="124" t="e">
        <f t="shared" ref="G10" si="0">D10/E10-1</f>
        <v>#DIV/0!</v>
      </c>
      <c r="H10" s="125" t="s">
        <v>54</v>
      </c>
      <c r="I10" s="269" t="s">
        <v>90</v>
      </c>
      <c r="J10" s="18"/>
    </row>
    <row r="11" spans="2:11">
      <c r="B11" s="127" t="s">
        <v>55</v>
      </c>
      <c r="C11" s="189" t="s">
        <v>285</v>
      </c>
      <c r="D11" s="190">
        <v>5518</v>
      </c>
      <c r="E11" s="190">
        <v>5489</v>
      </c>
      <c r="F11" s="141">
        <v>29</v>
      </c>
      <c r="G11" s="129">
        <v>5.2832938604481239E-3</v>
      </c>
      <c r="H11" s="130" t="s">
        <v>50</v>
      </c>
      <c r="I11" s="270" t="s">
        <v>90</v>
      </c>
      <c r="J11" s="19"/>
    </row>
    <row r="12" spans="2:11" ht="15.75">
      <c r="B12" s="146" t="s">
        <v>33</v>
      </c>
      <c r="C12" s="153" t="s">
        <v>296</v>
      </c>
      <c r="D12" s="123">
        <v>2813</v>
      </c>
      <c r="E12" s="123">
        <v>2800.9</v>
      </c>
      <c r="F12" s="123">
        <v>12.099999999999909</v>
      </c>
      <c r="G12" s="124">
        <v>4.3200399871470285E-3</v>
      </c>
      <c r="H12" s="125" t="s">
        <v>50</v>
      </c>
      <c r="I12" s="269" t="s">
        <v>104</v>
      </c>
      <c r="J12" s="21" t="s">
        <v>297</v>
      </c>
    </row>
    <row r="13" spans="2:11" ht="19.5">
      <c r="B13" s="127" t="s">
        <v>34</v>
      </c>
      <c r="C13" s="138" t="s">
        <v>296</v>
      </c>
      <c r="D13" s="141">
        <v>2472</v>
      </c>
      <c r="E13" s="141">
        <v>2388.3000000000002</v>
      </c>
      <c r="F13" s="141">
        <v>83.699999999999818</v>
      </c>
      <c r="G13" s="129">
        <v>3.5045848511493505E-2</v>
      </c>
      <c r="H13" s="130" t="s">
        <v>50</v>
      </c>
      <c r="I13" s="270" t="s">
        <v>104</v>
      </c>
      <c r="J13" s="19" t="s">
        <v>252</v>
      </c>
    </row>
    <row r="14" spans="2:11" ht="19.5">
      <c r="B14" s="275" t="s">
        <v>35</v>
      </c>
      <c r="C14" s="153" t="s">
        <v>296</v>
      </c>
      <c r="D14" s="123">
        <v>341</v>
      </c>
      <c r="E14" s="123">
        <v>412.6</v>
      </c>
      <c r="F14" s="123">
        <v>-71.600000000000023</v>
      </c>
      <c r="G14" s="124">
        <v>-0.17353368880271458</v>
      </c>
      <c r="H14" s="125" t="s">
        <v>50</v>
      </c>
      <c r="I14" s="269" t="s">
        <v>104</v>
      </c>
      <c r="J14" s="19" t="s">
        <v>253</v>
      </c>
    </row>
    <row r="15" spans="2:11" ht="19.5">
      <c r="B15" s="127" t="s">
        <v>74</v>
      </c>
      <c r="C15" s="138" t="s">
        <v>296</v>
      </c>
      <c r="D15" s="129">
        <v>0.12122289370778529</v>
      </c>
      <c r="E15" s="129">
        <v>0.14730979328073121</v>
      </c>
      <c r="F15" s="191">
        <v>-2.6086899572945925</v>
      </c>
      <c r="G15" s="129">
        <v>-0.17708869853093612</v>
      </c>
      <c r="H15" s="130" t="s">
        <v>50</v>
      </c>
      <c r="I15" s="270" t="s">
        <v>104</v>
      </c>
      <c r="J15" s="19" t="s">
        <v>253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K13"/>
  <sheetViews>
    <sheetView showGridLines="0" zoomScale="85" zoomScaleNormal="85" workbookViewId="0">
      <selection activeCell="B43" sqref="B43:C43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72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>
      <c r="B10" s="121" t="s">
        <v>172</v>
      </c>
      <c r="C10" s="153" t="s">
        <v>298</v>
      </c>
      <c r="D10" s="142">
        <v>3.4000000000000002E-2</v>
      </c>
      <c r="E10" s="142">
        <v>102.04900000000001</v>
      </c>
      <c r="F10" s="142">
        <v>1.1349999999999909</v>
      </c>
      <c r="G10" s="124">
        <v>1.1122108006937692E-2</v>
      </c>
      <c r="H10" s="125" t="s">
        <v>73</v>
      </c>
      <c r="I10" s="269" t="s">
        <v>58</v>
      </c>
      <c r="J10" s="19" t="s">
        <v>252</v>
      </c>
    </row>
    <row r="11" spans="2:11" ht="19.5">
      <c r="B11" s="127" t="s">
        <v>173</v>
      </c>
      <c r="C11" s="156" t="s">
        <v>298</v>
      </c>
      <c r="D11" s="143">
        <v>103.408</v>
      </c>
      <c r="E11" s="143">
        <v>102.133</v>
      </c>
      <c r="F11" s="143">
        <v>1.2750000000000057</v>
      </c>
      <c r="G11" s="129">
        <v>1.248372220535976E-2</v>
      </c>
      <c r="H11" s="130" t="s">
        <v>49</v>
      </c>
      <c r="I11" s="270" t="s">
        <v>58</v>
      </c>
      <c r="J11" s="19" t="s">
        <v>252</v>
      </c>
    </row>
    <row r="12" spans="2:11" ht="19.5">
      <c r="B12" s="121" t="s">
        <v>189</v>
      </c>
      <c r="C12" s="153" t="s">
        <v>298</v>
      </c>
      <c r="D12" s="142">
        <v>106.26900000000001</v>
      </c>
      <c r="E12" s="142">
        <v>103.419</v>
      </c>
      <c r="F12" s="142">
        <v>2.8500000000000085</v>
      </c>
      <c r="G12" s="124">
        <v>2.7557798857076543E-2</v>
      </c>
      <c r="H12" s="125" t="s">
        <v>49</v>
      </c>
      <c r="I12" s="269" t="s">
        <v>58</v>
      </c>
      <c r="J12" s="19" t="s">
        <v>252</v>
      </c>
    </row>
    <row r="13" spans="2:11" ht="19.5">
      <c r="B13" s="127" t="s">
        <v>190</v>
      </c>
      <c r="C13" s="156" t="s">
        <v>298</v>
      </c>
      <c r="D13" s="143">
        <v>110.158</v>
      </c>
      <c r="E13" s="143">
        <v>105.75</v>
      </c>
      <c r="F13" s="143">
        <v>4.4080000000000013</v>
      </c>
      <c r="G13" s="129">
        <v>4.168321513002371E-2</v>
      </c>
      <c r="H13" s="130" t="s">
        <v>49</v>
      </c>
      <c r="I13" s="270" t="s">
        <v>58</v>
      </c>
      <c r="J13" s="19" t="s">
        <v>252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K17"/>
  <sheetViews>
    <sheetView showGridLines="0" zoomScaleNormal="100" workbookViewId="0">
      <selection activeCell="B43" sqref="B43:C43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75</v>
      </c>
      <c r="C7" s="194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>
      <c r="B10" s="121" t="s">
        <v>47</v>
      </c>
      <c r="C10" s="153" t="s">
        <v>298</v>
      </c>
      <c r="D10" s="142">
        <v>3.4000000000000002E-2</v>
      </c>
      <c r="E10" s="142">
        <v>54.07</v>
      </c>
      <c r="F10" s="142">
        <v>10.139999999999993</v>
      </c>
      <c r="G10" s="124">
        <v>0.18753467727020512</v>
      </c>
      <c r="H10" s="125" t="s">
        <v>51</v>
      </c>
      <c r="I10" s="269" t="s">
        <v>71</v>
      </c>
      <c r="J10" s="19" t="s">
        <v>252</v>
      </c>
    </row>
    <row r="11" spans="2:11" ht="19.5">
      <c r="B11" s="127" t="s">
        <v>221</v>
      </c>
      <c r="C11" s="156" t="s">
        <v>298</v>
      </c>
      <c r="D11" s="143">
        <v>54.25</v>
      </c>
      <c r="E11" s="143">
        <v>51.29</v>
      </c>
      <c r="F11" s="143">
        <v>2.9600000000000009</v>
      </c>
      <c r="G11" s="129">
        <v>5.7711054786508065E-2</v>
      </c>
      <c r="H11" s="130" t="s">
        <v>51</v>
      </c>
      <c r="I11" s="270" t="s">
        <v>71</v>
      </c>
      <c r="J11" s="19" t="s">
        <v>252</v>
      </c>
    </row>
    <row r="12" spans="2:11" ht="15.75">
      <c r="B12" s="200"/>
      <c r="C12" s="203"/>
      <c r="D12" s="204"/>
      <c r="E12" s="204"/>
      <c r="F12" s="204"/>
      <c r="G12" s="205"/>
      <c r="H12" s="206"/>
      <c r="I12" s="207"/>
      <c r="J12" s="20"/>
    </row>
    <row r="13" spans="2:11" ht="15.75">
      <c r="B13" s="194" t="s">
        <v>195</v>
      </c>
      <c r="C13" s="194"/>
      <c r="D13" s="194"/>
      <c r="E13" s="194"/>
      <c r="F13" s="196"/>
      <c r="G13" s="196"/>
      <c r="H13" s="196"/>
      <c r="I13" s="197"/>
      <c r="J13" s="17"/>
    </row>
    <row r="14" spans="2:11" ht="15.75">
      <c r="B14" s="302"/>
      <c r="C14" s="304" t="s">
        <v>80</v>
      </c>
      <c r="D14" s="304">
        <v>2017</v>
      </c>
      <c r="E14" s="304">
        <v>2016</v>
      </c>
      <c r="F14" s="302" t="s">
        <v>276</v>
      </c>
      <c r="G14" s="302"/>
      <c r="H14" s="302" t="s">
        <v>48</v>
      </c>
      <c r="I14" s="304" t="s">
        <v>57</v>
      </c>
      <c r="J14" s="18"/>
    </row>
    <row r="15" spans="2:11" ht="25.5">
      <c r="B15" s="303"/>
      <c r="C15" s="304"/>
      <c r="D15" s="304"/>
      <c r="E15" s="304"/>
      <c r="F15" s="268" t="s">
        <v>44</v>
      </c>
      <c r="G15" s="268" t="s">
        <v>45</v>
      </c>
      <c r="H15" s="302"/>
      <c r="I15" s="304"/>
      <c r="J15" s="18"/>
    </row>
    <row r="16" spans="2:11" ht="19.5">
      <c r="B16" s="121" t="s">
        <v>160</v>
      </c>
      <c r="C16" s="153" t="s">
        <v>299</v>
      </c>
      <c r="D16" s="144">
        <v>1.2358</v>
      </c>
      <c r="E16" s="144">
        <v>1.16911238483333</v>
      </c>
      <c r="F16" s="144">
        <v>6.6687615166669989E-2</v>
      </c>
      <c r="G16" s="124">
        <v>5.7041235754402786E-2</v>
      </c>
      <c r="H16" s="125" t="s">
        <v>73</v>
      </c>
      <c r="I16" s="306" t="s">
        <v>77</v>
      </c>
      <c r="J16" s="19" t="str">
        <f>IF(G16&lt;-0.5%,"f",IF(G16&lt;0.5%,"=","g"))</f>
        <v>g</v>
      </c>
    </row>
    <row r="17" spans="2:10" ht="19.5">
      <c r="B17" s="127" t="s">
        <v>161</v>
      </c>
      <c r="C17" s="156" t="s">
        <v>299</v>
      </c>
      <c r="D17" s="145">
        <v>1.1328</v>
      </c>
      <c r="E17" s="145">
        <v>1.0516934903333301</v>
      </c>
      <c r="F17" s="145">
        <v>8.1106509666669879E-2</v>
      </c>
      <c r="G17" s="129">
        <v>7.7119912229335563E-2</v>
      </c>
      <c r="H17" s="130" t="s">
        <v>73</v>
      </c>
      <c r="I17" s="307"/>
      <c r="J17" s="19" t="str">
        <f>IF(G17&lt;-0.5%,"f",IF(G17&lt;0.5%,"=","g"))</f>
        <v>g</v>
      </c>
    </row>
  </sheetData>
  <mergeCells count="16">
    <mergeCell ref="C2:K3"/>
    <mergeCell ref="B8:B9"/>
    <mergeCell ref="C8:C9"/>
    <mergeCell ref="D8:D9"/>
    <mergeCell ref="E8:E9"/>
    <mergeCell ref="F8:G8"/>
    <mergeCell ref="H8:H9"/>
    <mergeCell ref="I8:I9"/>
    <mergeCell ref="I14:I15"/>
    <mergeCell ref="I16:I17"/>
    <mergeCell ref="B14:B15"/>
    <mergeCell ref="C14:C15"/>
    <mergeCell ref="D14:D15"/>
    <mergeCell ref="E14:E15"/>
    <mergeCell ref="F14:G14"/>
    <mergeCell ref="H14:H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K14"/>
  <sheetViews>
    <sheetView showGridLines="0" zoomScaleNormal="100" workbookViewId="0">
      <selection activeCell="B43" sqref="B43:C43"/>
    </sheetView>
  </sheetViews>
  <sheetFormatPr defaultColWidth="11.42578125" defaultRowHeight="12.75"/>
  <cols>
    <col min="1" max="1" width="1.85546875" style="234" customWidth="1"/>
    <col min="2" max="2" width="37.140625" style="234" customWidth="1"/>
    <col min="3" max="3" width="12.140625" style="234" customWidth="1"/>
    <col min="4" max="7" width="10.7109375" style="234" customWidth="1"/>
    <col min="8" max="8" width="14.28515625" style="234" customWidth="1"/>
    <col min="9" max="9" width="11.7109375" style="234" customWidth="1"/>
    <col min="10" max="10" width="2.85546875" style="234" customWidth="1"/>
    <col min="11" max="11" width="18.85546875" style="234" customWidth="1"/>
    <col min="12" max="12" width="11.28515625" style="234" customWidth="1"/>
    <col min="13" max="14" width="11.42578125" style="234"/>
    <col min="15" max="15" width="25" style="234" customWidth="1"/>
    <col min="16" max="16384" width="11.42578125" style="234"/>
  </cols>
  <sheetData>
    <row r="1" spans="2:11" s="251" customFormat="1" ht="14.25"/>
    <row r="2" spans="2:11" s="251" customFormat="1" ht="14.25" customHeight="1">
      <c r="C2" s="301" t="s">
        <v>288</v>
      </c>
      <c r="D2" s="301"/>
      <c r="E2" s="301"/>
      <c r="F2" s="301"/>
      <c r="G2" s="301"/>
      <c r="H2" s="301"/>
      <c r="I2" s="301"/>
      <c r="J2" s="301"/>
      <c r="K2" s="301"/>
    </row>
    <row r="3" spans="2:11" s="251" customFormat="1" ht="14.25" customHeight="1">
      <c r="C3" s="301"/>
      <c r="D3" s="301"/>
      <c r="E3" s="301"/>
      <c r="F3" s="301"/>
      <c r="G3" s="301"/>
      <c r="H3" s="301"/>
      <c r="I3" s="301"/>
      <c r="J3" s="301"/>
      <c r="K3" s="301"/>
    </row>
    <row r="4" spans="2:11" s="251" customFormat="1" ht="14.25">
      <c r="C4" s="251" t="s">
        <v>261</v>
      </c>
    </row>
    <row r="5" spans="2:11" ht="8.25" customHeight="1"/>
    <row r="7" spans="2:11" ht="15.75">
      <c r="B7" s="194" t="s">
        <v>196</v>
      </c>
      <c r="C7" s="195"/>
      <c r="D7" s="194"/>
      <c r="E7" s="194"/>
      <c r="F7" s="196"/>
      <c r="G7" s="196"/>
      <c r="H7" s="196"/>
      <c r="I7" s="197"/>
      <c r="J7" s="17"/>
    </row>
    <row r="8" spans="2:11" ht="12.75" customHeight="1">
      <c r="B8" s="302"/>
      <c r="C8" s="304" t="s">
        <v>80</v>
      </c>
      <c r="D8" s="304">
        <v>2017</v>
      </c>
      <c r="E8" s="304">
        <v>2016</v>
      </c>
      <c r="F8" s="302" t="s">
        <v>276</v>
      </c>
      <c r="G8" s="302"/>
      <c r="H8" s="302" t="s">
        <v>48</v>
      </c>
      <c r="I8" s="304" t="s">
        <v>57</v>
      </c>
      <c r="J8" s="18"/>
    </row>
    <row r="9" spans="2:11" ht="25.5">
      <c r="B9" s="303"/>
      <c r="C9" s="304"/>
      <c r="D9" s="304"/>
      <c r="E9" s="304"/>
      <c r="F9" s="268" t="s">
        <v>44</v>
      </c>
      <c r="G9" s="268" t="s">
        <v>45</v>
      </c>
      <c r="H9" s="302"/>
      <c r="I9" s="304"/>
      <c r="J9" s="18"/>
    </row>
    <row r="10" spans="2:11" ht="19.5">
      <c r="B10" s="146" t="s">
        <v>92</v>
      </c>
      <c r="C10" s="153" t="s">
        <v>300</v>
      </c>
      <c r="D10" s="123">
        <v>3.4000000000000002E-2</v>
      </c>
      <c r="E10" s="123">
        <v>24897.823979999997</v>
      </c>
      <c r="F10" s="123">
        <v>741.17602000000261</v>
      </c>
      <c r="G10" s="124">
        <v>2.9768706718923621E-2</v>
      </c>
      <c r="H10" s="125" t="s">
        <v>73</v>
      </c>
      <c r="I10" s="271" t="s">
        <v>77</v>
      </c>
      <c r="J10" s="19" t="str">
        <f>IF(G10&lt;-0.5%,"f",IF(G10&lt;0.5%,"=","g"))</f>
        <v>g</v>
      </c>
    </row>
    <row r="11" spans="2:11" ht="19.5">
      <c r="B11" s="127" t="s">
        <v>199</v>
      </c>
      <c r="C11" s="156" t="s">
        <v>300</v>
      </c>
      <c r="D11" s="141">
        <v>1796.5858095000001</v>
      </c>
      <c r="E11" s="141">
        <v>1842.61204215</v>
      </c>
      <c r="F11" s="141">
        <v>-46.026232649999884</v>
      </c>
      <c r="G11" s="129">
        <v>-2.4978797271017261E-2</v>
      </c>
      <c r="H11" s="130" t="s">
        <v>50</v>
      </c>
      <c r="I11" s="308" t="s">
        <v>194</v>
      </c>
      <c r="J11" s="19" t="str">
        <f>IF(G11&lt;-0.5%,"f",IF(G11&lt;0.5%,"=","g"))</f>
        <v>f</v>
      </c>
    </row>
    <row r="12" spans="2:11" ht="19.5">
      <c r="B12" s="146" t="s">
        <v>200</v>
      </c>
      <c r="C12" s="153" t="s">
        <v>300</v>
      </c>
      <c r="D12" s="123">
        <v>514.69922169999995</v>
      </c>
      <c r="E12" s="123">
        <v>510.16888449999988</v>
      </c>
      <c r="F12" s="123">
        <v>4.5303372000000763</v>
      </c>
      <c r="G12" s="124">
        <v>8.8800735161260747E-3</v>
      </c>
      <c r="H12" s="125" t="s">
        <v>50</v>
      </c>
      <c r="I12" s="308"/>
      <c r="J12" s="19" t="str">
        <f>IF(G12&lt;-0.5%,"f",IF(G12&lt;0.5%,"=","g"))</f>
        <v>g</v>
      </c>
    </row>
    <row r="13" spans="2:11" ht="19.5">
      <c r="B13" s="127" t="s">
        <v>202</v>
      </c>
      <c r="C13" s="156" t="s">
        <v>300</v>
      </c>
      <c r="D13" s="141">
        <v>7022307.7010507882</v>
      </c>
      <c r="E13" s="141">
        <v>7150985.0415080627</v>
      </c>
      <c r="F13" s="141">
        <v>-128677.34045727458</v>
      </c>
      <c r="G13" s="129">
        <v>-1.7994351786553064E-2</v>
      </c>
      <c r="H13" s="130" t="s">
        <v>50</v>
      </c>
      <c r="I13" s="308"/>
      <c r="J13" s="19" t="str">
        <f>IF(G13&lt;-0.5%,"f",IF(G13&lt;0.5%,"=","g"))</f>
        <v>f</v>
      </c>
    </row>
    <row r="14" spans="2:11" ht="15.75">
      <c r="B14" s="209" t="s">
        <v>201</v>
      </c>
      <c r="C14" s="210"/>
      <c r="D14" s="214"/>
      <c r="E14" s="192"/>
      <c r="F14" s="253"/>
      <c r="G14" s="211"/>
      <c r="H14" s="253"/>
      <c r="I14" s="254"/>
      <c r="J14" s="17"/>
    </row>
  </sheetData>
  <mergeCells count="9">
    <mergeCell ref="I11:I1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22</vt:i4>
      </vt:variant>
      <vt:variant>
        <vt:lpstr>Intervals amb nom</vt:lpstr>
      </vt:variant>
      <vt:variant>
        <vt:i4>1</vt:i4>
      </vt:variant>
    </vt:vector>
  </HeadingPairs>
  <TitlesOfParts>
    <vt:vector size="23" baseType="lpstr">
      <vt:lpstr>Índex</vt:lpstr>
      <vt:lpstr>Hipoteques GIR</vt:lpstr>
      <vt:lpstr>Hipoteques LLE</vt:lpstr>
      <vt:lpstr>Hipoteques TAR</vt:lpstr>
      <vt:lpstr>PRODUCTE INTERIOR BRUT</vt:lpstr>
      <vt:lpstr>DEMOGRAFIA I MERCAT LABORAL</vt:lpstr>
      <vt:lpstr>INDEX DE PREUS AL CONSUM</vt:lpstr>
      <vt:lpstr>PREUS DELS CARBURANTS</vt:lpstr>
      <vt:lpstr>CONSUM I EMISSIONS CARBURANTS</vt:lpstr>
      <vt:lpstr>MATRICULACIONS DE VEHICLES</vt:lpstr>
      <vt:lpstr>MATRICULACIONS PER COMBUSTBLE</vt:lpstr>
      <vt:lpstr>ALTRES INDICADORS</vt:lpstr>
      <vt:lpstr>TRÀNSIT AUTOPISTES PEATGE</vt:lpstr>
      <vt:lpstr>TRÀNSIT ACCESSOS BARCELONÈS</vt:lpstr>
      <vt:lpstr>TRANSPORT PÚBLIC COL·LECTIU</vt:lpstr>
      <vt:lpstr>TRÀNSIT LLARGA DISTÀNCIA</vt:lpstr>
      <vt:lpstr>MOBILITAT VIATGERS</vt:lpstr>
      <vt:lpstr>MOBILITAT (no llarg recorregut)</vt:lpstr>
      <vt:lpstr>TRÀNSIT MERCADERIES</vt:lpstr>
      <vt:lpstr>TAXA VARIACIÓ MERCADERIES</vt:lpstr>
      <vt:lpstr>SÍNTESI INDICADORS</vt:lpstr>
      <vt:lpstr>FITXES INDICADORS RMB</vt:lpstr>
      <vt:lpstr>'FITXES INDICADORS RMB'!Àrea_d'impressió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Maria Montaner</cp:lastModifiedBy>
  <cp:lastPrinted>2016-05-09T09:17:27Z</cp:lastPrinted>
  <dcterms:created xsi:type="dcterms:W3CDTF">1996-11-27T10:00:04Z</dcterms:created>
  <dcterms:modified xsi:type="dcterms:W3CDTF">2018-03-23T07:13:53Z</dcterms:modified>
</cp:coreProperties>
</file>